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firstSheet="5" activeTab="11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hitel" sheetId="11" r:id="rId11"/>
    <sheet name="finanszírozási" sheetId="12" r:id="rId12"/>
  </sheets>
  <definedNames/>
  <calcPr fullCalcOnLoad="1"/>
</workbook>
</file>

<file path=xl/sharedStrings.xml><?xml version="1.0" encoding="utf-8"?>
<sst xmlns="http://schemas.openxmlformats.org/spreadsheetml/2006/main" count="753" uniqueCount="602">
  <si>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</si>
  <si>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</si>
  <si>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</si>
  <si>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</si>
  <si>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</si>
  <si>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</si>
  <si>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</si>
  <si>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</si>
  <si>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SZJA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</si>
  <si>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</si>
  <si>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</si>
  <si>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</si>
  <si>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</si>
  <si>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</si>
  <si>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</si>
  <si>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</si>
  <si>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</si>
  <si>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</si>
  <si>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</si>
  <si>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</si>
  <si>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Épületek fenntartása, korszerűsítése</t>
  </si>
  <si>
    <t>Egészségügyi ellátás egyéb feladatai</t>
  </si>
  <si>
    <t>Település hulladékkezelése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</si>
  <si>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</si>
  <si>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</si>
  <si>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</si>
  <si>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</si>
  <si>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</si>
  <si>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</si>
  <si>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</si>
  <si>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</si>
  <si>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</si>
  <si>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</si>
  <si>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hitel</t>
  </si>
  <si>
    <t>n.bev.</t>
  </si>
  <si>
    <t>kiadások</t>
  </si>
  <si>
    <t>kiad.</t>
  </si>
  <si>
    <t>pe.átad.</t>
  </si>
  <si>
    <t>kiadásai</t>
  </si>
  <si>
    <t>Közvilágítási feladatok</t>
  </si>
  <si>
    <t>- állami támogatás</t>
  </si>
  <si>
    <t>előirányzata feladatonként</t>
  </si>
  <si>
    <t>Szakfeladat megnevezése</t>
  </si>
  <si>
    <t>Önkormányzat igazgatási tevékenysége</t>
  </si>
  <si>
    <t xml:space="preserve"> Város és községgazdálkodás</t>
  </si>
  <si>
    <t>- Polgárőrség (műk. célú)</t>
  </si>
  <si>
    <t>- Időskorúak járadéka</t>
  </si>
  <si>
    <t>- Átmeneti segély gyermekeknek</t>
  </si>
  <si>
    <t>- Átmeneti segély felnőtteknek</t>
  </si>
  <si>
    <t>- Temetési segély</t>
  </si>
  <si>
    <t>- Lakásfenntartási támogatás</t>
  </si>
  <si>
    <t>- Közgyógyellátás</t>
  </si>
  <si>
    <t>Máshová nem sorolt sporttevékenység</t>
  </si>
  <si>
    <t>5. számú melléklet</t>
  </si>
  <si>
    <t>működési kiadásainak részletezése</t>
  </si>
  <si>
    <t>Járulékok</t>
  </si>
  <si>
    <t>Összesen</t>
  </si>
  <si>
    <t>Kisegítő mezőgazdasági szolgáltatás</t>
  </si>
  <si>
    <t>Helyi közutak, hidak, alagutak létesítése és felújítása</t>
  </si>
  <si>
    <t>Saját, vagy bérelt ingatlan hasznosítása</t>
  </si>
  <si>
    <t>Területi igazgatási szervek tevékenysége</t>
  </si>
  <si>
    <t>Helyi kisebbségi önkormányzatok tevékenysége</t>
  </si>
  <si>
    <t>Polgári Védelmi Tevékenység</t>
  </si>
  <si>
    <t>Város- és községgazgazdálkodás</t>
  </si>
  <si>
    <t>- építésügyi feladatok</t>
  </si>
  <si>
    <t>- közhasznú munka</t>
  </si>
  <si>
    <t>Állategészségügyi ellátás egyéb feladatai</t>
  </si>
  <si>
    <t>Máshová nem sorolt kulturális tevékenység</t>
  </si>
  <si>
    <t>Családi ünnepek szervezése</t>
  </si>
  <si>
    <t>11. számú melléklet</t>
  </si>
  <si>
    <t>rendelethez</t>
  </si>
  <si>
    <t>A hitelállomány és a hitelek törlesztése</t>
  </si>
  <si>
    <t>Hiteltörlesztés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</si>
  <si>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</si>
  <si>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</si>
  <si>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</si>
  <si>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</si>
  <si>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</si>
  <si>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</si>
  <si>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</si>
  <si>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</si>
  <si>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</si>
  <si>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</si>
  <si>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</si>
  <si>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</si>
  <si>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</si>
  <si>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</si>
  <si>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</si>
  <si>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</si>
  <si>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</si>
  <si>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</si>
  <si>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</si>
  <si>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</si>
  <si>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</si>
  <si>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</si>
  <si>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</si>
  <si>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II. Felhalmozási célú bevételek és kiadások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</si>
  <si>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</si>
  <si>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</si>
  <si>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</si>
  <si>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</si>
  <si>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</si>
  <si>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</si>
  <si>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</si>
  <si>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</si>
  <si>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</si>
  <si>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</si>
  <si>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</si>
  <si>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</si>
  <si>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</si>
  <si>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</si>
  <si>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</si>
  <si>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</si>
  <si>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</si>
  <si>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</si>
  <si>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</si>
  <si>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</si>
  <si>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</si>
  <si>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</si>
  <si>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</si>
  <si>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</si>
  <si>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</si>
  <si>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</si>
  <si>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</si>
  <si>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</si>
  <si>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</si>
  <si>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</si>
  <si>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</si>
  <si>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</si>
  <si>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</si>
  <si>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</si>
  <si>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12. sz. melléklet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</si>
  <si>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</si>
  <si>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</si>
  <si>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</si>
  <si>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</si>
  <si>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</si>
  <si>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</si>
  <si>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</si>
  <si>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</si>
  <si>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</si>
  <si>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</si>
  <si>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</si>
  <si>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</si>
  <si>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</si>
  <si>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</si>
  <si>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</si>
  <si>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</si>
  <si>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- helyi adók+bírság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</si>
  <si>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</si>
  <si>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</si>
  <si>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</si>
  <si>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</si>
  <si>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</si>
  <si>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</si>
  <si>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</si>
  <si>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</si>
  <si>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Irodaszer, nyomtatvány</t>
  </si>
  <si>
    <t>- Vasvári Hírmondó</t>
  </si>
  <si>
    <t>- Tartósan munkanélküliek szociális segélye</t>
  </si>
  <si>
    <t>- Rendszeres szociális segély egyéb jogcímen</t>
  </si>
  <si>
    <t>- Gyermekvédelmi támogatás</t>
  </si>
  <si>
    <t>- Közlekedési támogatás</t>
  </si>
  <si>
    <t>- Köztemetés</t>
  </si>
  <si>
    <t>- munkatapasztalatosok</t>
  </si>
  <si>
    <t>- egyéb kulturális feladatok</t>
  </si>
  <si>
    <t>- általános tartalék</t>
  </si>
  <si>
    <t>- strand</t>
  </si>
  <si>
    <t>Település vízellátása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</si>
  <si>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</si>
  <si>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</si>
  <si>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</si>
  <si>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</si>
  <si>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</si>
  <si>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</si>
  <si>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</si>
  <si>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- közhasznú munkások</t>
  </si>
  <si>
    <t>- kommunális feladatok</t>
  </si>
  <si>
    <t>- Polgárőrség</t>
  </si>
  <si>
    <t>n. kiad.</t>
  </si>
  <si>
    <t>Szennyvízelvezetés- és kezelés</t>
  </si>
  <si>
    <t>2009.</t>
  </si>
  <si>
    <t>bevételi  és  kiadási  előirányzata</t>
  </si>
  <si>
    <t>Egyéb szociális és gyermekjóléti szolgáltatás</t>
  </si>
  <si>
    <t>Rendszeres szociális pénzbeli ellátások (műk. célú)</t>
  </si>
  <si>
    <t>Rendszeres gyermekvédelmi ellátások</t>
  </si>
  <si>
    <t>Munkanélküli ellátások</t>
  </si>
  <si>
    <t>Eseti pénzbeli ellátások (műk. célú)</t>
  </si>
  <si>
    <t>Eseti pénzbeli gyermekvédelmi ellátások</t>
  </si>
  <si>
    <t>BEVÉTELEK</t>
  </si>
  <si>
    <t>KIADÁSOK</t>
  </si>
  <si>
    <t>Helyi közutak, hidak, alagutak létesítése, felújítása</t>
  </si>
  <si>
    <t>Ökormányzatok igazgatási tevékenysége</t>
  </si>
  <si>
    <t>Helyi kisebbségi önkormányzatok igazgatási tev.</t>
  </si>
  <si>
    <t>Polgári Védelmi tevékenység</t>
  </si>
  <si>
    <t>Város- és községgazdálkodás</t>
  </si>
  <si>
    <t>Önkormányzatok elszámolásai</t>
  </si>
  <si>
    <t>- Egyesített Óvodai Intézmény</t>
  </si>
  <si>
    <t>Önkormányzatok feladatra nem tervezhető elszám.</t>
  </si>
  <si>
    <t>Finanszírozási műveletek elszámolásai</t>
  </si>
  <si>
    <t>Rendszeres szociális pénzbeli ellátások</t>
  </si>
  <si>
    <t>Eseti pénzbeli ellátások</t>
  </si>
  <si>
    <t>Szennyvízelvezetés és -kezelés</t>
  </si>
  <si>
    <t>- Egyéb kulturális feladatok</t>
  </si>
  <si>
    <t>- Le: intézményi támogatás</t>
  </si>
  <si>
    <t>ÖSSZESEN:</t>
  </si>
  <si>
    <t>- címzett, TERKI támogatás</t>
  </si>
  <si>
    <t>- TISZATÉR és Többcélú K.T. támogatása</t>
  </si>
  <si>
    <t>- Nyíregyháza és Térsége Hulladéklerakó Társaság támogatása</t>
  </si>
  <si>
    <t>- Köztestület, Tűzoltó Egyesület</t>
  </si>
  <si>
    <t>hitel, kölcs.</t>
  </si>
  <si>
    <t>- intézményi (bérleti díjak, környv. bírság)</t>
  </si>
  <si>
    <t>Települési önkormányzatok feladatai</t>
  </si>
  <si>
    <t>Lakott külterülettel kapcsolatos feladatok</t>
  </si>
  <si>
    <t>Helyi közművelődési és közgyűjteményi feladatok</t>
  </si>
  <si>
    <t>4. számú melléklet</t>
  </si>
  <si>
    <t>10. sz. melléklet</t>
  </si>
  <si>
    <t>Közoktatási kiegészítő hozzájárulások</t>
  </si>
  <si>
    <t xml:space="preserve"> </t>
  </si>
  <si>
    <t>- játszótér</t>
  </si>
  <si>
    <t>Támogatás, pénzeszköz-átadás (Közösségi Ház)</t>
  </si>
  <si>
    <t>Helyi kisebbségi önkormányzatok igazgatási tevékenysége</t>
  </si>
  <si>
    <t>- TISZK támogatás (működési célú)</t>
  </si>
  <si>
    <t>- Közösségi Ház (működési célú)</t>
  </si>
  <si>
    <t>Egyéb szociális és gyermekjóléti szolgáltatás (közcélú munkások)</t>
  </si>
  <si>
    <t>Létszám (fő)</t>
  </si>
  <si>
    <t>Dologi kiadások</t>
  </si>
  <si>
    <t>- Köztestületi Tűzoltóság támogatása (működési célú)</t>
  </si>
  <si>
    <t>Működési kiadás összesen:</t>
  </si>
  <si>
    <t>2016-2024.</t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</si>
  <si>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</si>
  <si>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 xml:space="preserve">- helyi tömegközlekedés 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</si>
  <si>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</si>
  <si>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</si>
  <si>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</si>
  <si>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</si>
  <si>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</si>
  <si>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</si>
  <si>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</si>
  <si>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</si>
  <si>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</si>
  <si>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</si>
  <si>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</si>
  <si>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</si>
  <si>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</si>
  <si>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</si>
  <si>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</si>
  <si>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</si>
  <si>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</si>
  <si>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</si>
  <si>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</si>
  <si>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</si>
  <si>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</si>
  <si>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</si>
  <si>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</si>
  <si>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</si>
  <si>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</si>
  <si>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</si>
  <si>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</si>
  <si>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</si>
  <si>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</si>
  <si>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</si>
  <si>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</si>
  <si>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>Létszámadatok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</si>
  <si>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</si>
  <si>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</si>
  <si>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</si>
  <si>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</si>
  <si>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nyitó</t>
  </si>
  <si>
    <t>záró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</si>
  <si>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</si>
  <si>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</si>
  <si>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</si>
  <si>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</si>
  <si>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</si>
  <si>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</si>
  <si>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</si>
  <si>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</si>
  <si>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</si>
  <si>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</si>
  <si>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</si>
  <si>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</si>
  <si>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</si>
  <si>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</si>
  <si>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</si>
  <si>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</si>
  <si>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</si>
  <si>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</si>
  <si>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</si>
  <si>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</si>
  <si>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</si>
  <si>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</si>
  <si>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</si>
  <si>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</si>
  <si>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</si>
  <si>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</si>
  <si>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- Sportközpont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</si>
  <si>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</si>
  <si>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</si>
  <si>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2010.</t>
  </si>
  <si>
    <t>Városi Kincstár összesen:</t>
  </si>
  <si>
    <t>2012-2015</t>
  </si>
  <si>
    <t>Szállítási szolgáltatás</t>
  </si>
  <si>
    <t>- Városi Kincstár</t>
  </si>
  <si>
    <t>Oktatási célok és egyéb feladatok</t>
  </si>
  <si>
    <t>- Média</t>
  </si>
  <si>
    <t xml:space="preserve">Oktatási célok és egyéb feladatok </t>
  </si>
  <si>
    <t>- TISZATÉR támogatás</t>
  </si>
  <si>
    <t>- TÖOSZ támogatás</t>
  </si>
  <si>
    <t>- Többcélú Kistérségi Társulás támogatása</t>
  </si>
  <si>
    <t xml:space="preserve">-Többcélú Kistérségi Társulás Int.támogatás-Bölcsőde (működési célú)  </t>
  </si>
  <si>
    <t>- Többcélú Kistérségi Társulás Int.támogatás-Szociális tevékenység (működési célú)</t>
  </si>
  <si>
    <t>- Ápolási díj-méltányossági</t>
  </si>
  <si>
    <t>Rendszeres gyermekvédelmi ellátások (működési célú)</t>
  </si>
  <si>
    <t>Munkanélküli ellátások (működési célú)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</si>
  <si>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</si>
  <si>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</si>
  <si>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</si>
  <si>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</si>
  <si>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Többcélú Kistérségi Társulás Int. Támogatás -OEP feladat (működési célú)</t>
  </si>
  <si>
    <t>Városi Kincstár-közhasznú</t>
  </si>
  <si>
    <t>Városi Kincstár-közcélú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</si>
  <si>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</si>
  <si>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</si>
  <si>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</si>
  <si>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</si>
  <si>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</si>
  <si>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</si>
  <si>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</si>
  <si>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</si>
  <si>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</si>
  <si>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</si>
  <si>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</si>
  <si>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</si>
  <si>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</si>
  <si>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</si>
  <si>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</si>
  <si>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</si>
  <si>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</si>
  <si>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</si>
  <si>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</si>
  <si>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</si>
  <si>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</si>
  <si>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</si>
  <si>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</si>
  <si>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</si>
  <si>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</si>
  <si>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</si>
  <si>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</si>
  <si>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</si>
  <si>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</si>
  <si>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</si>
  <si>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</si>
  <si>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</si>
  <si>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</si>
  <si>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</si>
  <si>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</si>
  <si>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</si>
  <si>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</si>
  <si>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</si>
  <si>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</si>
  <si>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</si>
  <si>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</si>
  <si>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</si>
  <si>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</si>
  <si>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</si>
  <si>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</si>
  <si>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 xml:space="preserve"> 2006. és 2007. évi vis maior és közp. tám. maradványa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</si>
  <si>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</si>
  <si>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</si>
  <si>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</si>
  <si>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</si>
  <si>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</si>
  <si>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</si>
  <si>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</si>
  <si>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</si>
  <si>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</si>
  <si>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</si>
  <si>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</si>
  <si>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</si>
  <si>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</si>
  <si>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</si>
  <si>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</si>
  <si>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</si>
  <si>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</si>
  <si>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</si>
  <si>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</si>
  <si>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</si>
  <si>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</si>
  <si>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</si>
  <si>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</si>
  <si>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</si>
  <si>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</si>
  <si>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</si>
  <si>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</si>
  <si>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</si>
  <si>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</si>
  <si>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</si>
  <si>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</si>
  <si>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</si>
  <si>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</si>
  <si>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</si>
  <si>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</si>
  <si>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</si>
  <si>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</si>
  <si>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</si>
  <si>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</si>
  <si>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</si>
  <si>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</si>
  <si>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</si>
  <si>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</si>
  <si>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</si>
  <si>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</si>
  <si>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2. sz. melléklet</t>
  </si>
  <si>
    <t>normatív állami hozzájárulás</t>
  </si>
  <si>
    <t>Feladatmutató</t>
  </si>
  <si>
    <t>Állami hozzájárulás (Ft/fő/év)</t>
  </si>
  <si>
    <t>Számításba vehető összeg (Ft)</t>
  </si>
  <si>
    <t>Település-üzemeltetési, igazgatási  és sportfeladatok</t>
  </si>
  <si>
    <t>Közösségi közlekedési feladatok</t>
  </si>
  <si>
    <t>1./ alap-hozzájárulás</t>
  </si>
  <si>
    <t>Gyámügyi igazgatási feladatok</t>
  </si>
  <si>
    <t>Építésügyi igazgatási feladatok</t>
  </si>
  <si>
    <t>2./ kiegészítő hozzájárulás építésügyi igazgatási feladatokhoz</t>
  </si>
  <si>
    <t>Pénzbeli szociális juttatások (lakáshoz jutás támogatását is tart.)</t>
  </si>
  <si>
    <t>Közoktatási alap hozzájárulások</t>
  </si>
  <si>
    <t>Óvodai nevelés (napi 8 órát meghaladó nyitva tartás)</t>
  </si>
  <si>
    <t>Általános iskola</t>
  </si>
  <si>
    <t>-  4. évfolyam</t>
  </si>
  <si>
    <t>- 7-8. évfolyam'</t>
  </si>
  <si>
    <t>Középfokú iskola</t>
  </si>
  <si>
    <t>- 11-13. évfolyam'</t>
  </si>
  <si>
    <t>Alapfokú művészetoktatás</t>
  </si>
  <si>
    <t>- minősített intézményben</t>
  </si>
  <si>
    <t>Kollégiumok közoktatási feladatai</t>
  </si>
  <si>
    <t>- kollégiumi externátusi nevelés, ellátás</t>
  </si>
  <si>
    <t>Napközis/tanulószobai, iskolaotthonos foglalkozás</t>
  </si>
  <si>
    <t xml:space="preserve"> Óvodai nevelés (napi 8 órát meghaladó nyitvatartás)</t>
  </si>
  <si>
    <t>- 1-2. évfolyam</t>
  </si>
  <si>
    <t>- 3. évfolyam</t>
  </si>
  <si>
    <t>- 4. évfolyam</t>
  </si>
  <si>
    <t>- 5-6. évfolyam</t>
  </si>
  <si>
    <t>- 9-10. évfolyam</t>
  </si>
  <si>
    <t>- szakiskola, szakközépiskola harmadik és további évfolyam</t>
  </si>
  <si>
    <t>- 1-4. évfolyamos napközis foglalkozás</t>
  </si>
  <si>
    <t>- 5-8. évolyamos napközis/tanulószobai foglalkozás</t>
  </si>
  <si>
    <t>- 1-2. évfolyamos iskolaotthonos oktatás</t>
  </si>
  <si>
    <t>- 3. évfolyamos iskolaotthonos oktatás</t>
  </si>
  <si>
    <t>- 4. évfolyamos iskolaotthonos oktatás</t>
  </si>
  <si>
    <t>- Egyévfolyamos. képzés, valamint. többévfolyamos. képzés második szakképzési és spec. szakiskola. szakképzési évfolyamaira.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</si>
  <si>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</si>
  <si>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</si>
  <si>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</si>
  <si>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>- Kizárólag magyar nyelven folyó roma kisebbségi nev.-okt.</t>
  </si>
  <si>
    <t>- Nyelvi felkészítő évfolyamok</t>
  </si>
  <si>
    <t>- Nappali rendszerű iskolai oktatásban nemzetiségi nyelven, valamint két tanítási nyelven folyó oktatás</t>
  </si>
  <si>
    <t>- Pedagógiai módszerek támogatása - min. alapfokú művészeti okt.</t>
  </si>
  <si>
    <t>Szociális juttatások, egyéb szolgáltatások</t>
  </si>
  <si>
    <t>- Kedvezményes óvodai, iskolai, kollégiumi étkeztetés</t>
  </si>
  <si>
    <t>- Tanulók ingyenes tankönyvellátása</t>
  </si>
  <si>
    <t>- Általános hozzájárulás a tanulók tankönyvellátásához</t>
  </si>
  <si>
    <t>Normatív támogatás összesen:</t>
  </si>
  <si>
    <t xml:space="preserve"> -2008/2009-as tanév</t>
  </si>
  <si>
    <t>Kötött felhasználású támogatás összesen</t>
  </si>
  <si>
    <t>Normatív támogatások mindösszesen:</t>
  </si>
  <si>
    <t>- lak. nem lak. c. helyis. bérl. díja, helysz.bírs.,lak.</t>
  </si>
  <si>
    <t>- SZJA-helyben maradó és jöv.kül.mérs.</t>
  </si>
  <si>
    <t xml:space="preserve">Szennyvízelvezetés és -kezelés </t>
  </si>
  <si>
    <t>- Királyéri Vízgazdálkodási Társulás támogatása (működési célú)</t>
  </si>
  <si>
    <t>- Szennyvízberuházással kapcsolatos kötelezettségvállalás (felhalmozási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</si>
  <si>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</si>
  <si>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</si>
  <si>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</si>
  <si>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</si>
  <si>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</si>
  <si>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</si>
  <si>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</si>
  <si>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</si>
  <si>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</si>
  <si>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</si>
  <si>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</si>
  <si>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</si>
  <si>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</si>
  <si>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</si>
  <si>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</si>
  <si>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</si>
  <si>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</si>
  <si>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</si>
  <si>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</si>
  <si>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</si>
  <si>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</si>
  <si>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</si>
  <si>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</si>
  <si>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>Ügyv., számítástechnikai beszerzés</t>
  </si>
  <si>
    <t>Tervek, programok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</si>
  <si>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</si>
  <si>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</si>
  <si>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</si>
  <si>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</si>
  <si>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</si>
  <si>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Bölcsőde felújítása                                   hazai</t>
  </si>
  <si>
    <t>Önkormányzati finanszírozás</t>
  </si>
  <si>
    <t>Tiszavasvári Város Önkormányzata 2009. évi költségvetésének</t>
  </si>
  <si>
    <t>Önkormányzatának  2009.  évi  költségvetése</t>
  </si>
  <si>
    <t xml:space="preserve">2009. évi költségvetésében rendelkezésre álló tartalékok </t>
  </si>
  <si>
    <t xml:space="preserve">2009-2010-2011. évi alakulása </t>
  </si>
  <si>
    <t>2011.</t>
  </si>
  <si>
    <t xml:space="preserve">A 2009. évi támogatások, pénzeszközátadások </t>
  </si>
  <si>
    <t>2009. évi eredeti előirányzat</t>
  </si>
  <si>
    <t>A Polgármesteri Hivatal 2009. évi költségvetése</t>
  </si>
  <si>
    <t>Az önkormányzat 2009. évi költségvetésének</t>
  </si>
  <si>
    <t>2009. évi költségvetése</t>
  </si>
  <si>
    <t>Az önkormányzatot 2009. évben várhatóan megillető</t>
  </si>
  <si>
    <t xml:space="preserve">Tiszavasvári Város Önkormányzata 2009. évi költségvetésének </t>
  </si>
  <si>
    <t>2009. évi előirányzat</t>
  </si>
  <si>
    <t>2009. év</t>
  </si>
  <si>
    <t>Hitelállomány 2009. január 1.</t>
  </si>
  <si>
    <t>2010-2011</t>
  </si>
  <si>
    <t>Települési sportfeladatok</t>
  </si>
  <si>
    <t>Körzeti igazgatás</t>
  </si>
  <si>
    <t>Okmányiroda működése és gyámügyi igazgatási feladatok</t>
  </si>
  <si>
    <t>2./ Okmányiroda működési kiadásai</t>
  </si>
  <si>
    <t>1./ Térségi normatív hozzájárulás</t>
  </si>
  <si>
    <t>2009. január 1-től augusztus 31-ig</t>
  </si>
  <si>
    <t>2009. szeptember 1-től december 31-ig</t>
  </si>
  <si>
    <t>- 1-2. nevelési év'</t>
  </si>
  <si>
    <t>- 3. nevelési év'</t>
  </si>
  <si>
    <t>- 5-6. évfolyam'</t>
  </si>
  <si>
    <t>- 9-10. évfolyam'</t>
  </si>
  <si>
    <t>Iskolai szakképzés, elméleti képzés</t>
  </si>
  <si>
    <t>- felzárkóztató 9. évf., szakisk., szakk. első-második szakképzési évfolyam</t>
  </si>
  <si>
    <t>- 1-4. évfolyamos napközis foglalkoztatás</t>
  </si>
  <si>
    <t>- 5-8. évfolyamos napközis/tanulószobai foglalkoztatás</t>
  </si>
  <si>
    <t>- 4. évfolyamos iskolaottnonos oktatás</t>
  </si>
  <si>
    <t>- 1-3. nevelési év</t>
  </si>
  <si>
    <t>- 7. évfolyam</t>
  </si>
  <si>
    <t>- 8. évfolyam</t>
  </si>
  <si>
    <t>- 11. évfolyam</t>
  </si>
  <si>
    <t>- 12-13. évfolyam</t>
  </si>
  <si>
    <t>- felzárkóztató 9. évf., szakisk., szakk. első-harmadik sz. évfolyam</t>
  </si>
  <si>
    <t>- 1-3. évfolyamos iskolaotthonos oktatás</t>
  </si>
  <si>
    <t>Iskolai gyakorlati oktatás</t>
  </si>
  <si>
    <t>- szakiskola 9-10. évfolyamán</t>
  </si>
  <si>
    <t>- szakközépiskola 9-10. évfolyamán</t>
  </si>
  <si>
    <t>- Az első évfolyamos képzéshez, ha a képzési idő meghaladja az egy évet</t>
  </si>
  <si>
    <t>- Beszédfogy., enyhe értelmi fogy., megismerő funkciók vagy a viselkedés fejlődésének organikus okokra visszavezethető tartós és súlyos rendellenessége miatt sajátos nev. igényű gyerm., tanulók</t>
  </si>
  <si>
    <t>- Megismerő funkciók vagy a viselkedés fejlődésének organikus okokra vissza nem vezethető tartós és súlyos rendellenessége miatt sajátos nevelési igényű gyermekek, tanulók</t>
  </si>
  <si>
    <t>- Bejáró nappali tanulók ellátása</t>
  </si>
  <si>
    <t>- szakközépiskola  9-10. évfolyamán</t>
  </si>
  <si>
    <t>- Kiegészítő hozzájárulás a rend. gyem. kedvezményben részesülő     5-6. évf. ált. isk. tanulók ingyenes étkeztetéséhez</t>
  </si>
  <si>
    <t>- Kollégiumi, diákotthoni lakhatási feltételek megteremtése 8 hó</t>
  </si>
  <si>
    <t>- Kollégiumi, diákotthoni lakhatási feltételek megteremtése 4 hó</t>
  </si>
  <si>
    <t>Pedagógus szakvizsga, továbbképzés támogatása</t>
  </si>
  <si>
    <t>Pedagógiai szakszolgálat</t>
  </si>
  <si>
    <t>Diáksporttal kapcsolatos feladatok támogatása</t>
  </si>
  <si>
    <t>- Egyévfolyamos. képzés, valamint. többévfolyamos. képzés második szakképzési és spec. szakiskola. szakképzési évfolyamaira</t>
  </si>
  <si>
    <t xml:space="preserve"> -2008/2009-es tanév  (8 hó)</t>
  </si>
  <si>
    <t xml:space="preserve"> -2009/2010-es tanév  (4 hó)</t>
  </si>
  <si>
    <t>- 2008/2009-es tanév  (8 hó)</t>
  </si>
  <si>
    <t>- 2009/2010-es tanév  (4 hó)</t>
  </si>
  <si>
    <t>-Tiszavasvári  Középisk.</t>
  </si>
  <si>
    <t>Szabadidő park építése</t>
  </si>
  <si>
    <t>Fecske lakás építése</t>
  </si>
  <si>
    <t>Telek vásárlás</t>
  </si>
  <si>
    <t>Strand beruházás</t>
  </si>
  <si>
    <t>Közvilágítás fejlesztés</t>
  </si>
  <si>
    <t>Illegális hulladéklerakó megszűntetése</t>
  </si>
  <si>
    <t>Térfigyelő kamera beszerzése, kiépítése</t>
  </si>
  <si>
    <t>Média-eszközbeszerzés</t>
  </si>
  <si>
    <t>Intézményi beruházások</t>
  </si>
  <si>
    <t xml:space="preserve">  - ebből: Szakképzési hozzájárulás</t>
  </si>
  <si>
    <t>Kekékpárút                                               hazai</t>
  </si>
  <si>
    <t>- LEADER közösség támogatása</t>
  </si>
  <si>
    <t>- Óvodáztatási támogatás</t>
  </si>
  <si>
    <t>- Helyi rádió támogatása-működési célú</t>
  </si>
  <si>
    <t>- Amatőr művészeti csoportok és civil szervezetek támogatása (működési célú)</t>
  </si>
  <si>
    <t xml:space="preserve">- Tiszavasvári SE támogatása-szakosztályok </t>
  </si>
  <si>
    <t xml:space="preserve">- Tiszavasvári SE támogatása-sportlétesítmények működtetéséhez </t>
  </si>
  <si>
    <t>- Önkormányzati létesítmények felújítási kerete</t>
  </si>
  <si>
    <t>- Normatíva visszafizetés miatti tartalék</t>
  </si>
  <si>
    <t>- Egyéb tartalék</t>
  </si>
  <si>
    <t>- Lakásfelújítási Alap</t>
  </si>
  <si>
    <t xml:space="preserve">  Üdülő Viziközmű Társulati pénzmaradvány</t>
  </si>
  <si>
    <t>Pénzforgalom nélküli bevételek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</si>
  <si>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</si>
  <si>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</si>
  <si>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</si>
  <si>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</si>
  <si>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t xml:space="preserve">  ebből:    Szakképzési hozzájárulás</t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</si>
  <si>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</si>
  <si>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t xml:space="preserve">  Felhalmozási céltartalék: "Civil Ház kialakítása, fejlesztése Tiszavasváriban"  című EAOP 5.1.3-2008-0045 jelű pályázat saját erő része</t>
  </si>
  <si>
    <t>eFT</t>
  </si>
  <si>
    <t>1. sz. melléklet a 4/2009.(II.16.) rendelethez</t>
  </si>
  <si>
    <t>a 4/2009.(II.16.) rendelethez</t>
  </si>
  <si>
    <t>a  4/2009. (II.16.) rendelethez</t>
  </si>
  <si>
    <t>a  4/2009.(II.16.) rendelethez</t>
  </si>
  <si>
    <t>6. számú melléklet                                     a 4/2009.(II.16.) sz. rendelethez</t>
  </si>
  <si>
    <t>7. sz. melléklet a  4/2009.(II.16.) rendelethez</t>
  </si>
  <si>
    <r>
      <t xml:space="preserve"> 8. </t>
    </r>
    <r>
      <rPr>
        <i/>
        <sz val="8"/>
        <rFont val="Times New Roman CE"/>
        <family val="1"/>
      </rPr>
      <t>számú melléklet a 4/2009.(II.16.) rendelethez</t>
    </r>
  </si>
  <si>
    <t xml:space="preserve">a 4/2009.(II.16.)  </t>
  </si>
  <si>
    <t xml:space="preserve">a 4/2009.(II.16.) rendelethez      </t>
  </si>
  <si>
    <t xml:space="preserve">                    a  4/2009.(II.16.) rendelethez                    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</si>
</sst>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5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6" fillId="0" borderId="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2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7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7" fillId="0" borderId="0" xfId="0" applyNumberFormat="1" applyFont="1" applyAlignment="1">
      <alignment horizontal="centerContinuous"/>
    </xf>
    <xf numFmtId="166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5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0" fontId="15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27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27" fillId="0" borderId="2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3" xfId="0" applyFont="1" applyBorder="1" applyAlignment="1" quotePrefix="1">
      <alignment/>
    </xf>
    <xf numFmtId="3" fontId="28" fillId="0" borderId="4" xfId="0" applyNumberFormat="1" applyFont="1" applyBorder="1" applyAlignment="1" quotePrefix="1">
      <alignment/>
    </xf>
    <xf numFmtId="3" fontId="29" fillId="0" borderId="3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7" fillId="0" borderId="6" xfId="0" applyNumberFormat="1" applyFont="1" applyBorder="1" applyAlignment="1">
      <alignment/>
    </xf>
    <xf numFmtId="3" fontId="27" fillId="0" borderId="7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7" fillId="0" borderId="8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29" fillId="0" borderId="4" xfId="0" applyNumberFormat="1" applyFont="1" applyBorder="1" applyAlignment="1" quotePrefix="1">
      <alignment/>
    </xf>
    <xf numFmtId="0" fontId="6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9" fillId="0" borderId="25" xfId="0" applyFont="1" applyBorder="1" applyAlignment="1">
      <alignment/>
    </xf>
    <xf numFmtId="3" fontId="27" fillId="0" borderId="26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9" fillId="0" borderId="31" xfId="0" applyFont="1" applyBorder="1" applyAlignment="1">
      <alignment/>
    </xf>
    <xf numFmtId="3" fontId="27" fillId="0" borderId="32" xfId="0" applyNumberFormat="1" applyFont="1" applyBorder="1" applyAlignment="1">
      <alignment/>
    </xf>
    <xf numFmtId="0" fontId="29" fillId="0" borderId="13" xfId="0" applyFont="1" applyBorder="1" applyAlignment="1" quotePrefix="1">
      <alignment/>
    </xf>
    <xf numFmtId="0" fontId="27" fillId="0" borderId="16" xfId="0" applyFont="1" applyBorder="1" applyAlignment="1">
      <alignment/>
    </xf>
    <xf numFmtId="3" fontId="27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7" fillId="0" borderId="36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15" fillId="0" borderId="4" xfId="0" applyFont="1" applyBorder="1" applyAlignment="1" quotePrefix="1">
      <alignment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/>
    </xf>
    <xf numFmtId="49" fontId="8" fillId="0" borderId="0" xfId="0" applyNumberFormat="1" applyFont="1" applyAlignment="1">
      <alignment horizontal="centerContinuous"/>
    </xf>
    <xf numFmtId="3" fontId="29" fillId="0" borderId="2" xfId="0" applyNumberFormat="1" applyFont="1" applyBorder="1" applyAlignment="1">
      <alignment/>
    </xf>
    <xf numFmtId="3" fontId="29" fillId="0" borderId="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5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0" fontId="7" fillId="0" borderId="37" xfId="0" applyFont="1" applyBorder="1" applyAlignment="1">
      <alignment vertical="center"/>
    </xf>
    <xf numFmtId="0" fontId="3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6" fillId="0" borderId="3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166" fontId="6" fillId="0" borderId="40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 quotePrefix="1">
      <alignment horizontal="center"/>
    </xf>
    <xf numFmtId="0" fontId="1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" xfId="0" applyFont="1" applyBorder="1" applyAlignment="1" quotePrefix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5" fillId="0" borderId="0" xfId="15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 horizontal="center"/>
    </xf>
    <xf numFmtId="3" fontId="5" fillId="0" borderId="32" xfId="15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5" fillId="0" borderId="21" xfId="15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5" fillId="0" borderId="6" xfId="15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3" xfId="0" applyFont="1" applyBorder="1" applyAlignment="1">
      <alignment/>
    </xf>
    <xf numFmtId="166" fontId="6" fillId="0" borderId="43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3" fontId="12" fillId="0" borderId="5" xfId="15" applyNumberFormat="1" applyFont="1" applyBorder="1" applyAlignment="1">
      <alignment/>
    </xf>
    <xf numFmtId="3" fontId="12" fillId="0" borderId="5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30" xfId="15" applyNumberFormat="1" applyFont="1" applyBorder="1" applyAlignment="1">
      <alignment/>
    </xf>
    <xf numFmtId="3" fontId="6" fillId="0" borderId="44" xfId="15" applyNumberFormat="1" applyFont="1" applyBorder="1" applyAlignment="1">
      <alignment vertical="center"/>
    </xf>
    <xf numFmtId="3" fontId="6" fillId="0" borderId="45" xfId="15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34" fillId="0" borderId="33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4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38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26" xfId="15" applyNumberFormat="1" applyFont="1" applyBorder="1" applyAlignment="1">
      <alignment/>
    </xf>
    <xf numFmtId="3" fontId="9" fillId="0" borderId="32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5" xfId="15" applyNumberFormat="1" applyFont="1" applyBorder="1" applyAlignment="1">
      <alignment vertical="center" wrapText="1"/>
    </xf>
    <xf numFmtId="3" fontId="9" fillId="0" borderId="8" xfId="15" applyNumberFormat="1" applyFont="1" applyBorder="1" applyAlignment="1">
      <alignment vertical="center" wrapText="1"/>
    </xf>
    <xf numFmtId="3" fontId="9" fillId="0" borderId="32" xfId="15" applyNumberFormat="1" applyFont="1" applyBorder="1" applyAlignment="1">
      <alignment vertical="center" wrapText="1"/>
    </xf>
    <xf numFmtId="3" fontId="9" fillId="0" borderId="26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7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/>
    </xf>
    <xf numFmtId="3" fontId="4" fillId="2" borderId="29" xfId="15" applyNumberFormat="1" applyFont="1" applyFill="1" applyBorder="1" applyAlignment="1">
      <alignment/>
    </xf>
    <xf numFmtId="3" fontId="4" fillId="2" borderId="7" xfId="15" applyNumberFormat="1" applyFont="1" applyFill="1" applyBorder="1" applyAlignment="1">
      <alignment/>
    </xf>
    <xf numFmtId="3" fontId="9" fillId="0" borderId="5" xfId="15" applyNumberFormat="1" applyFont="1" applyBorder="1" applyAlignment="1">
      <alignment vertical="center"/>
    </xf>
    <xf numFmtId="3" fontId="9" fillId="0" borderId="32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9" xfId="0" applyNumberFormat="1" applyFont="1" applyFill="1" applyBorder="1" applyAlignment="1">
      <alignment horizontal="left" vertical="center"/>
    </xf>
    <xf numFmtId="1" fontId="4" fillId="2" borderId="50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9" fillId="0" borderId="5" xfId="15" applyNumberFormat="1" applyFont="1" applyBorder="1" applyAlignment="1">
      <alignment/>
    </xf>
    <xf numFmtId="3" fontId="9" fillId="0" borderId="8" xfId="15" applyNumberFormat="1" applyFont="1" applyBorder="1" applyAlignment="1">
      <alignment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0" fontId="33" fillId="0" borderId="2" xfId="0" applyFont="1" applyBorder="1" applyAlignment="1">
      <alignment/>
    </xf>
    <xf numFmtId="0" fontId="32" fillId="0" borderId="4" xfId="0" applyFont="1" applyBorder="1" applyAlignment="1">
      <alignment/>
    </xf>
    <xf numFmtId="0" fontId="33" fillId="0" borderId="4" xfId="0" applyFont="1" applyBorder="1" applyAlignment="1">
      <alignment/>
    </xf>
    <xf numFmtId="0" fontId="31" fillId="0" borderId="4" xfId="0" applyFont="1" applyBorder="1" applyAlignment="1" quotePrefix="1">
      <alignment/>
    </xf>
    <xf numFmtId="0" fontId="31" fillId="0" borderId="4" xfId="0" applyFont="1" applyBorder="1" applyAlignment="1">
      <alignment/>
    </xf>
    <xf numFmtId="0" fontId="33" fillId="0" borderId="37" xfId="0" applyFont="1" applyBorder="1" applyAlignment="1">
      <alignment vertical="center"/>
    </xf>
    <xf numFmtId="3" fontId="33" fillId="0" borderId="8" xfId="15" applyNumberFormat="1" applyFont="1" applyBorder="1" applyAlignment="1">
      <alignment/>
    </xf>
    <xf numFmtId="3" fontId="32" fillId="0" borderId="51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3" fillId="0" borderId="51" xfId="0" applyNumberFormat="1" applyFont="1" applyBorder="1" applyAlignment="1">
      <alignment/>
    </xf>
    <xf numFmtId="3" fontId="33" fillId="0" borderId="22" xfId="15" applyNumberFormat="1" applyFont="1" applyBorder="1" applyAlignment="1">
      <alignment/>
    </xf>
    <xf numFmtId="3" fontId="31" fillId="0" borderId="51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5" fillId="0" borderId="22" xfId="15" applyNumberFormat="1" applyFont="1" applyBorder="1" applyAlignment="1">
      <alignment/>
    </xf>
    <xf numFmtId="3" fontId="33" fillId="0" borderId="8" xfId="0" applyNumberFormat="1" applyFont="1" applyBorder="1" applyAlignment="1">
      <alignment/>
    </xf>
    <xf numFmtId="3" fontId="33" fillId="0" borderId="42" xfId="0" applyNumberFormat="1" applyFont="1" applyBorder="1" applyAlignment="1">
      <alignment vertical="center"/>
    </xf>
    <xf numFmtId="3" fontId="33" fillId="0" borderId="42" xfId="15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9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5" fillId="0" borderId="0" xfId="22" applyFont="1" applyAlignment="1">
      <alignment horizontal="right"/>
      <protection/>
    </xf>
    <xf numFmtId="0" fontId="9" fillId="0" borderId="49" xfId="22" applyFont="1" applyBorder="1">
      <alignment/>
      <protection/>
    </xf>
    <xf numFmtId="0" fontId="4" fillId="0" borderId="52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Continuous"/>
      <protection/>
    </xf>
    <xf numFmtId="0" fontId="4" fillId="0" borderId="35" xfId="22" applyFont="1" applyBorder="1" applyAlignment="1">
      <alignment horizontal="center"/>
      <protection/>
    </xf>
    <xf numFmtId="0" fontId="4" fillId="0" borderId="47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3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7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51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9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41" xfId="22" applyFont="1" applyBorder="1" applyAlignment="1">
      <alignment horizontal="center"/>
      <protection/>
    </xf>
    <xf numFmtId="14" fontId="36" fillId="0" borderId="41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54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3" xfId="22" applyNumberFormat="1" applyFont="1" applyBorder="1">
      <alignment/>
      <protection/>
    </xf>
    <xf numFmtId="169" fontId="10" fillId="0" borderId="21" xfId="22" applyNumberFormat="1" applyFont="1" applyBorder="1">
      <alignment/>
      <protection/>
    </xf>
    <xf numFmtId="169" fontId="9" fillId="0" borderId="21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4" fillId="0" borderId="4" xfId="0" applyFont="1" applyBorder="1" applyAlignment="1">
      <alignment/>
    </xf>
    <xf numFmtId="0" fontId="5" fillId="0" borderId="31" xfId="22" applyFont="1" applyBorder="1">
      <alignment/>
      <protection/>
    </xf>
    <xf numFmtId="1" fontId="5" fillId="0" borderId="28" xfId="22" applyNumberFormat="1" applyFont="1" applyBorder="1">
      <alignment/>
      <protection/>
    </xf>
    <xf numFmtId="169" fontId="5" fillId="0" borderId="29" xfId="22" applyNumberFormat="1" applyFont="1" applyBorder="1">
      <alignment/>
      <protection/>
    </xf>
    <xf numFmtId="0" fontId="5" fillId="0" borderId="29" xfId="22" applyFont="1" applyBorder="1">
      <alignment/>
      <protection/>
    </xf>
    <xf numFmtId="0" fontId="5" fillId="0" borderId="30" xfId="22" applyFont="1" applyBorder="1">
      <alignment/>
      <protection/>
    </xf>
    <xf numFmtId="0" fontId="5" fillId="0" borderId="28" xfId="22" applyFont="1" applyBorder="1">
      <alignment/>
      <protection/>
    </xf>
    <xf numFmtId="0" fontId="5" fillId="0" borderId="55" xfId="22" applyFont="1" applyBorder="1">
      <alignment/>
      <protection/>
    </xf>
    <xf numFmtId="0" fontId="5" fillId="0" borderId="24" xfId="22" applyFont="1" applyBorder="1">
      <alignment/>
      <protection/>
    </xf>
    <xf numFmtId="169" fontId="5" fillId="0" borderId="47" xfId="22" applyNumberFormat="1" applyFont="1" applyBorder="1">
      <alignment/>
      <protection/>
    </xf>
    <xf numFmtId="0" fontId="5" fillId="0" borderId="47" xfId="22" applyFont="1" applyBorder="1">
      <alignment/>
      <protection/>
    </xf>
    <xf numFmtId="0" fontId="7" fillId="0" borderId="56" xfId="22" applyFont="1" applyBorder="1">
      <alignment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8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51" xfId="20" applyNumberFormat="1" applyFont="1" applyBorder="1">
      <alignment/>
      <protection/>
    </xf>
    <xf numFmtId="49" fontId="5" fillId="0" borderId="57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5" fillId="0" borderId="28" xfId="20" applyNumberFormat="1" applyFont="1" applyBorder="1" applyAlignment="1">
      <alignment horizontal="right"/>
      <protection/>
    </xf>
    <xf numFmtId="49" fontId="5" fillId="0" borderId="33" xfId="20" applyNumberFormat="1" applyFont="1" applyBorder="1" applyAlignment="1">
      <alignment horizontal="right"/>
      <protection/>
    </xf>
    <xf numFmtId="49" fontId="5" fillId="0" borderId="59" xfId="20" applyNumberFormat="1" applyFont="1" applyBorder="1">
      <alignment/>
      <protection/>
    </xf>
    <xf numFmtId="49" fontId="5" fillId="0" borderId="60" xfId="20" applyNumberFormat="1" applyFont="1" applyBorder="1">
      <alignment/>
      <protection/>
    </xf>
    <xf numFmtId="49" fontId="7" fillId="0" borderId="28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7" fillId="0" borderId="33" xfId="20" applyNumberFormat="1" applyFont="1" applyBorder="1" applyAlignment="1">
      <alignment horizontal="right"/>
      <protection/>
    </xf>
    <xf numFmtId="49" fontId="7" fillId="0" borderId="59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6" xfId="20" applyNumberFormat="1" applyFont="1" applyBorder="1">
      <alignment/>
      <protection/>
    </xf>
    <xf numFmtId="49" fontId="5" fillId="0" borderId="34" xfId="20" applyNumberFormat="1" applyFont="1" applyBorder="1" applyAlignment="1">
      <alignment horizontal="right"/>
      <protection/>
    </xf>
    <xf numFmtId="49" fontId="5" fillId="0" borderId="34" xfId="20" applyNumberFormat="1" applyFont="1" applyBorder="1">
      <alignment/>
      <protection/>
    </xf>
    <xf numFmtId="49" fontId="29" fillId="0" borderId="0" xfId="20" applyNumberFormat="1" applyFont="1" applyAlignment="1">
      <alignment horizontal="right"/>
      <protection/>
    </xf>
    <xf numFmtId="49" fontId="29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166" fontId="41" fillId="0" borderId="0" xfId="15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166" fontId="5" fillId="0" borderId="32" xfId="15" applyNumberFormat="1" applyFont="1" applyBorder="1" applyAlignment="1">
      <alignment/>
    </xf>
    <xf numFmtId="166" fontId="5" fillId="0" borderId="26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166" fontId="5" fillId="0" borderId="6" xfId="15" applyNumberFormat="1" applyFont="1" applyBorder="1" applyAlignment="1">
      <alignment/>
    </xf>
    <xf numFmtId="0" fontId="5" fillId="0" borderId="35" xfId="0" applyFont="1" applyBorder="1" applyAlignment="1" quotePrefix="1">
      <alignment/>
    </xf>
    <xf numFmtId="166" fontId="5" fillId="0" borderId="46" xfId="15" applyNumberFormat="1" applyFont="1" applyBorder="1" applyAlignment="1">
      <alignment horizontal="right"/>
    </xf>
    <xf numFmtId="166" fontId="5" fillId="0" borderId="47" xfId="15" applyNumberFormat="1" applyFont="1" applyBorder="1" applyAlignment="1">
      <alignment/>
    </xf>
    <xf numFmtId="166" fontId="5" fillId="0" borderId="48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5" fillId="0" borderId="61" xfId="0" applyFont="1" applyBorder="1" applyAlignment="1" quotePrefix="1">
      <alignment wrapText="1"/>
    </xf>
    <xf numFmtId="166" fontId="5" fillId="0" borderId="28" xfId="15" applyNumberFormat="1" applyFont="1" applyBorder="1" applyAlignment="1">
      <alignment horizontal="right"/>
    </xf>
    <xf numFmtId="166" fontId="5" fillId="0" borderId="29" xfId="15" applyNumberFormat="1" applyFont="1" applyBorder="1" applyAlignment="1">
      <alignment/>
    </xf>
    <xf numFmtId="0" fontId="7" fillId="0" borderId="40" xfId="0" applyFont="1" applyBorder="1" applyAlignment="1">
      <alignment/>
    </xf>
    <xf numFmtId="166" fontId="7" fillId="0" borderId="40" xfId="15" applyNumberFormat="1" applyFont="1" applyBorder="1" applyAlignment="1">
      <alignment horizontal="right"/>
    </xf>
    <xf numFmtId="166" fontId="7" fillId="0" borderId="40" xfId="15" applyNumberFormat="1" applyFont="1" applyBorder="1" applyAlignment="1">
      <alignment/>
    </xf>
    <xf numFmtId="0" fontId="5" fillId="0" borderId="9" xfId="0" applyFont="1" applyBorder="1" applyAlignment="1">
      <alignment vertical="center" wrapText="1"/>
    </xf>
    <xf numFmtId="0" fontId="5" fillId="0" borderId="61" xfId="0" applyFont="1" applyBorder="1" applyAlignment="1" quotePrefix="1">
      <alignment/>
    </xf>
    <xf numFmtId="166" fontId="5" fillId="0" borderId="30" xfId="15" applyNumberFormat="1" applyFont="1" applyBorder="1" applyAlignment="1">
      <alignment/>
    </xf>
    <xf numFmtId="0" fontId="7" fillId="0" borderId="50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7" xfId="15" applyNumberFormat="1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3" fontId="28" fillId="0" borderId="4" xfId="0" applyNumberFormat="1" applyFont="1" applyFill="1" applyBorder="1" applyAlignment="1" quotePrefix="1">
      <alignment/>
    </xf>
    <xf numFmtId="3" fontId="28" fillId="0" borderId="21" xfId="0" applyNumberFormat="1" applyFont="1" applyFill="1" applyBorder="1" applyAlignment="1">
      <alignment/>
    </xf>
    <xf numFmtId="0" fontId="7" fillId="0" borderId="62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/>
    </xf>
    <xf numFmtId="0" fontId="28" fillId="0" borderId="0" xfId="0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14" xfId="0" applyFont="1" applyBorder="1" applyAlignment="1" quotePrefix="1">
      <alignment/>
    </xf>
    <xf numFmtId="3" fontId="21" fillId="0" borderId="7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32" fillId="0" borderId="53" xfId="0" applyNumberFormat="1" applyFont="1" applyFill="1" applyBorder="1" applyAlignment="1" quotePrefix="1">
      <alignment/>
    </xf>
    <xf numFmtId="3" fontId="32" fillId="0" borderId="51" xfId="0" applyNumberFormat="1" applyFont="1" applyFill="1" applyBorder="1" applyAlignment="1">
      <alignment/>
    </xf>
    <xf numFmtId="3" fontId="31" fillId="0" borderId="51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5" xfId="20" applyNumberFormat="1" applyFont="1" applyBorder="1">
      <alignment/>
      <protection/>
    </xf>
    <xf numFmtId="49" fontId="5" fillId="0" borderId="38" xfId="20" applyNumberFormat="1" applyFont="1" applyBorder="1">
      <alignment/>
      <protection/>
    </xf>
    <xf numFmtId="49" fontId="7" fillId="0" borderId="44" xfId="20" applyNumberFormat="1" applyFont="1" applyBorder="1">
      <alignment/>
      <protection/>
    </xf>
    <xf numFmtId="49" fontId="7" fillId="0" borderId="51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7" fillId="0" borderId="53" xfId="20" applyNumberFormat="1" applyFont="1" applyBorder="1">
      <alignment/>
      <protection/>
    </xf>
    <xf numFmtId="49" fontId="5" fillId="0" borderId="53" xfId="20" applyNumberFormat="1" applyFont="1" applyBorder="1">
      <alignment/>
      <protection/>
    </xf>
    <xf numFmtId="49" fontId="7" fillId="0" borderId="63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9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4" xfId="20" applyNumberFormat="1" applyFont="1" applyFill="1" applyBorder="1">
      <alignment/>
      <protection/>
    </xf>
    <xf numFmtId="3" fontId="5" fillId="0" borderId="64" xfId="20" applyNumberFormat="1" applyFont="1" applyBorder="1">
      <alignment/>
      <protection/>
    </xf>
    <xf numFmtId="3" fontId="5" fillId="0" borderId="65" xfId="20" applyNumberFormat="1" applyFont="1" applyBorder="1">
      <alignment/>
      <protection/>
    </xf>
    <xf numFmtId="3" fontId="7" fillId="0" borderId="64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5" fillId="0" borderId="20" xfId="20" applyNumberFormat="1" applyFont="1" applyBorder="1" applyAlignment="1">
      <alignment horizontal="right"/>
      <protection/>
    </xf>
    <xf numFmtId="3" fontId="7" fillId="0" borderId="66" xfId="20" applyNumberFormat="1" applyFont="1" applyBorder="1">
      <alignment/>
      <protection/>
    </xf>
    <xf numFmtId="3" fontId="5" fillId="0" borderId="0" xfId="20" applyNumberFormat="1" applyFont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6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7" fillId="0" borderId="7" xfId="20" applyNumberFormat="1" applyFont="1" applyBorder="1">
      <alignment/>
      <protection/>
    </xf>
    <xf numFmtId="166" fontId="5" fillId="0" borderId="7" xfId="15" applyNumberFormat="1" applyFont="1" applyBorder="1" applyAlignment="1">
      <alignment/>
    </xf>
    <xf numFmtId="1" fontId="7" fillId="0" borderId="56" xfId="22" applyNumberFormat="1" applyFont="1" applyBorder="1">
      <alignment/>
      <protection/>
    </xf>
    <xf numFmtId="1" fontId="7" fillId="0" borderId="14" xfId="22" applyNumberFormat="1" applyFont="1" applyBorder="1">
      <alignment/>
      <protection/>
    </xf>
    <xf numFmtId="1" fontId="7" fillId="0" borderId="67" xfId="22" applyNumberFormat="1" applyFont="1" applyBorder="1">
      <alignment/>
      <protection/>
    </xf>
    <xf numFmtId="0" fontId="5" fillId="0" borderId="68" xfId="22" applyFont="1" applyBorder="1">
      <alignment/>
      <protection/>
    </xf>
    <xf numFmtId="1" fontId="7" fillId="0" borderId="69" xfId="22" applyNumberFormat="1" applyFont="1" applyBorder="1">
      <alignment/>
      <protection/>
    </xf>
    <xf numFmtId="1" fontId="7" fillId="0" borderId="44" xfId="22" applyNumberFormat="1" applyFont="1" applyBorder="1">
      <alignment/>
      <protection/>
    </xf>
    <xf numFmtId="1" fontId="7" fillId="0" borderId="6" xfId="22" applyNumberFormat="1" applyFont="1" applyBorder="1">
      <alignment/>
      <protection/>
    </xf>
    <xf numFmtId="1" fontId="7" fillId="0" borderId="66" xfId="22" applyNumberFormat="1" applyFont="1" applyBorder="1">
      <alignment/>
      <protection/>
    </xf>
    <xf numFmtId="0" fontId="5" fillId="0" borderId="70" xfId="22" applyFont="1" applyBorder="1">
      <alignment/>
      <protection/>
    </xf>
    <xf numFmtId="0" fontId="5" fillId="0" borderId="64" xfId="22" applyFont="1" applyBorder="1">
      <alignment/>
      <protection/>
    </xf>
    <xf numFmtId="1" fontId="7" fillId="0" borderId="20" xfId="22" applyNumberFormat="1" applyFont="1" applyBorder="1">
      <alignment/>
      <protection/>
    </xf>
    <xf numFmtId="1" fontId="5" fillId="0" borderId="24" xfId="22" applyNumberFormat="1" applyFont="1" applyBorder="1">
      <alignment/>
      <protection/>
    </xf>
    <xf numFmtId="1" fontId="5" fillId="0" borderId="31" xfId="22" applyNumberFormat="1" applyFont="1" applyBorder="1">
      <alignment/>
      <protection/>
    </xf>
    <xf numFmtId="169" fontId="7" fillId="0" borderId="44" xfId="22" applyNumberFormat="1" applyFont="1" applyBorder="1">
      <alignment/>
      <protection/>
    </xf>
    <xf numFmtId="169" fontId="7" fillId="0" borderId="6" xfId="22" applyNumberFormat="1" applyFont="1" applyBorder="1">
      <alignment/>
      <protection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169" fontId="10" fillId="0" borderId="32" xfId="22" applyNumberFormat="1" applyFont="1" applyBorder="1">
      <alignment/>
      <protection/>
    </xf>
    <xf numFmtId="3" fontId="10" fillId="0" borderId="32" xfId="22" applyNumberFormat="1" applyFont="1" applyBorder="1">
      <alignment/>
      <protection/>
    </xf>
    <xf numFmtId="3" fontId="10" fillId="0" borderId="59" xfId="22" applyNumberFormat="1" applyFont="1" applyBorder="1">
      <alignment/>
      <protection/>
    </xf>
    <xf numFmtId="3" fontId="10" fillId="0" borderId="33" xfId="22" applyNumberFormat="1" applyFont="1" applyBorder="1">
      <alignment/>
      <protection/>
    </xf>
    <xf numFmtId="3" fontId="9" fillId="0" borderId="32" xfId="22" applyNumberFormat="1" applyFont="1" applyBorder="1">
      <alignment/>
      <protection/>
    </xf>
    <xf numFmtId="3" fontId="10" fillId="0" borderId="32" xfId="22" applyNumberFormat="1" applyFont="1" applyFill="1" applyBorder="1">
      <alignment/>
      <protection/>
    </xf>
    <xf numFmtId="3" fontId="19" fillId="0" borderId="26" xfId="22" applyNumberFormat="1" applyFont="1" applyBorder="1" applyAlignment="1">
      <alignment horizontal="right"/>
      <protection/>
    </xf>
    <xf numFmtId="0" fontId="10" fillId="0" borderId="0" xfId="0" applyFont="1" applyFill="1" applyAlignment="1">
      <alignment horizontal="centerContinuous"/>
    </xf>
    <xf numFmtId="169" fontId="10" fillId="0" borderId="21" xfId="22" applyNumberFormat="1" applyFont="1" applyFill="1" applyBorder="1">
      <alignment/>
      <protection/>
    </xf>
    <xf numFmtId="0" fontId="5" fillId="0" borderId="43" xfId="0" applyFont="1" applyBorder="1" applyAlignment="1" quotePrefix="1">
      <alignment/>
    </xf>
    <xf numFmtId="0" fontId="7" fillId="0" borderId="57" xfId="0" applyFont="1" applyBorder="1" applyAlignment="1">
      <alignment horizontal="center" vertical="center" wrapText="1"/>
    </xf>
    <xf numFmtId="166" fontId="5" fillId="0" borderId="33" xfId="15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0" xfId="0" applyFont="1" applyBorder="1" applyAlignment="1" quotePrefix="1">
      <alignment wrapText="1"/>
    </xf>
    <xf numFmtId="166" fontId="5" fillId="0" borderId="41" xfId="15" applyNumberFormat="1" applyFont="1" applyBorder="1" applyAlignment="1">
      <alignment/>
    </xf>
    <xf numFmtId="166" fontId="5" fillId="0" borderId="42" xfId="15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5" fillId="0" borderId="55" xfId="15" applyNumberFormat="1" applyFont="1" applyBorder="1" applyAlignment="1">
      <alignment/>
    </xf>
    <xf numFmtId="166" fontId="5" fillId="0" borderId="65" xfId="15" applyNumberFormat="1" applyFont="1" applyBorder="1" applyAlignment="1">
      <alignment/>
    </xf>
    <xf numFmtId="166" fontId="5" fillId="0" borderId="71" xfId="15" applyNumberFormat="1" applyFont="1" applyBorder="1" applyAlignment="1">
      <alignment/>
    </xf>
    <xf numFmtId="166" fontId="5" fillId="0" borderId="39" xfId="15" applyNumberFormat="1" applyFont="1" applyBorder="1" applyAlignment="1">
      <alignment/>
    </xf>
    <xf numFmtId="0" fontId="5" fillId="0" borderId="13" xfId="0" applyFont="1" applyBorder="1" applyAlignment="1" quotePrefix="1">
      <alignment vertical="center" wrapText="1"/>
    </xf>
    <xf numFmtId="166" fontId="5" fillId="0" borderId="57" xfId="15" applyNumberFormat="1" applyFont="1" applyBorder="1" applyAlignment="1">
      <alignment/>
    </xf>
    <xf numFmtId="166" fontId="5" fillId="0" borderId="51" xfId="15" applyNumberFormat="1" applyFont="1" applyBorder="1" applyAlignment="1">
      <alignment/>
    </xf>
    <xf numFmtId="0" fontId="5" fillId="0" borderId="49" xfId="0" applyFont="1" applyBorder="1" applyAlignment="1" quotePrefix="1">
      <alignment wrapText="1"/>
    </xf>
    <xf numFmtId="2" fontId="5" fillId="0" borderId="4" xfId="15" applyNumberFormat="1" applyFont="1" applyBorder="1" applyAlignment="1">
      <alignment horizontal="right"/>
    </xf>
    <xf numFmtId="2" fontId="5" fillId="0" borderId="37" xfId="15" applyNumberFormat="1" applyFont="1" applyBorder="1" applyAlignment="1">
      <alignment horizontal="right"/>
    </xf>
    <xf numFmtId="2" fontId="5" fillId="0" borderId="72" xfId="15" applyNumberFormat="1" applyFont="1" applyBorder="1" applyAlignment="1">
      <alignment horizontal="right"/>
    </xf>
    <xf numFmtId="2" fontId="5" fillId="0" borderId="21" xfId="15" applyNumberFormat="1" applyFont="1" applyBorder="1" applyAlignment="1">
      <alignment horizontal="right"/>
    </xf>
    <xf numFmtId="2" fontId="5" fillId="0" borderId="33" xfId="15" applyNumberFormat="1" applyFont="1" applyBorder="1" applyAlignment="1">
      <alignment horizontal="right"/>
    </xf>
    <xf numFmtId="2" fontId="5" fillId="0" borderId="28" xfId="15" applyNumberFormat="1" applyFont="1" applyBorder="1" applyAlignment="1">
      <alignment horizontal="right"/>
    </xf>
    <xf numFmtId="2" fontId="32" fillId="0" borderId="4" xfId="15" applyNumberFormat="1" applyFont="1" applyBorder="1" applyAlignment="1">
      <alignment horizontal="right"/>
    </xf>
    <xf numFmtId="49" fontId="5" fillId="0" borderId="28" xfId="20" applyNumberFormat="1" applyFont="1" applyBorder="1">
      <alignment/>
      <protection/>
    </xf>
    <xf numFmtId="166" fontId="0" fillId="0" borderId="0" xfId="0" applyNumberFormat="1" applyFont="1" applyAlignment="1">
      <alignment/>
    </xf>
    <xf numFmtId="0" fontId="12" fillId="0" borderId="8" xfId="0" applyFont="1" applyBorder="1" applyAlignment="1">
      <alignment horizontal="centerContinuous"/>
    </xf>
    <xf numFmtId="3" fontId="9" fillId="0" borderId="5" xfId="15" applyNumberFormat="1" applyFont="1" applyBorder="1" applyAlignment="1">
      <alignment horizontal="right" vertical="center"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3" fontId="5" fillId="0" borderId="64" xfId="20" applyNumberFormat="1" applyFont="1" applyBorder="1" applyAlignment="1">
      <alignment horizontal="right"/>
      <protection/>
    </xf>
    <xf numFmtId="169" fontId="10" fillId="0" borderId="32" xfId="22" applyNumberFormat="1" applyFont="1" applyFill="1" applyBorder="1">
      <alignment/>
      <protection/>
    </xf>
    <xf numFmtId="169" fontId="9" fillId="0" borderId="21" xfId="22" applyNumberFormat="1" applyFont="1" applyFill="1" applyBorder="1">
      <alignment/>
      <protection/>
    </xf>
    <xf numFmtId="3" fontId="12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6" fontId="15" fillId="0" borderId="0" xfId="15" applyNumberFormat="1" applyFont="1" applyAlignment="1">
      <alignment horizontal="center"/>
    </xf>
    <xf numFmtId="0" fontId="33" fillId="0" borderId="72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62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66" fontId="7" fillId="0" borderId="49" xfId="15" applyNumberFormat="1" applyFont="1" applyBorder="1" applyAlignment="1">
      <alignment horizontal="center" vertical="center" wrapText="1"/>
    </xf>
    <xf numFmtId="166" fontId="7" fillId="0" borderId="35" xfId="15" applyNumberFormat="1" applyFont="1" applyBorder="1" applyAlignment="1">
      <alignment horizontal="center" vertical="center" wrapText="1"/>
    </xf>
    <xf numFmtId="166" fontId="7" fillId="0" borderId="50" xfId="15" applyNumberFormat="1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4" fillId="0" borderId="56" xfId="22" applyFont="1" applyBorder="1" applyAlignment="1">
      <alignment horizontal="center"/>
      <protection/>
    </xf>
    <xf numFmtId="0" fontId="1" fillId="0" borderId="73" xfId="22" applyFont="1" applyBorder="1" applyAlignment="1">
      <alignment horizontal="center"/>
      <protection/>
    </xf>
    <xf numFmtId="0" fontId="1" fillId="0" borderId="66" xfId="22" applyFont="1" applyBorder="1" applyAlignment="1">
      <alignment horizontal="center"/>
      <protection/>
    </xf>
    <xf numFmtId="0" fontId="4" fillId="0" borderId="56" xfId="22" applyFont="1" applyBorder="1" applyAlignment="1">
      <alignment horizontal="left"/>
      <protection/>
    </xf>
    <xf numFmtId="0" fontId="0" fillId="0" borderId="73" xfId="22" applyBorder="1" applyAlignment="1">
      <alignment horizontal="left"/>
      <protection/>
    </xf>
    <xf numFmtId="0" fontId="0" fillId="0" borderId="66" xfId="22" applyBorder="1" applyAlignment="1">
      <alignment horizontal="left"/>
      <protection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6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49" fontId="6" fillId="0" borderId="0" xfId="20" applyNumberFormat="1" applyFont="1" applyAlignment="1">
      <alignment horizontal="center"/>
      <protection/>
    </xf>
    <xf numFmtId="49" fontId="17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28" xfId="20" applyNumberFormat="1" applyFont="1" applyBorder="1" applyAlignment="1">
      <alignment horizontal="center" vertical="center" wrapText="1"/>
      <protection/>
    </xf>
    <xf numFmtId="49" fontId="6" fillId="0" borderId="29" xfId="20" applyNumberFormat="1" applyFont="1" applyBorder="1" applyAlignment="1">
      <alignment horizontal="center" vertical="center" wrapText="1"/>
      <protection/>
    </xf>
    <xf numFmtId="49" fontId="7" fillId="0" borderId="74" xfId="20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5" fillId="0" borderId="51" xfId="20" applyNumberFormat="1" applyFont="1" applyBorder="1" applyAlignment="1">
      <alignment horizontal="left"/>
      <protection/>
    </xf>
    <xf numFmtId="49" fontId="5" fillId="0" borderId="57" xfId="20" applyNumberFormat="1" applyFont="1" applyBorder="1" applyAlignment="1">
      <alignment horizontal="left"/>
      <protection/>
    </xf>
    <xf numFmtId="0" fontId="7" fillId="2" borderId="56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/>
    </xf>
    <xf numFmtId="0" fontId="5" fillId="0" borderId="19" xfId="0" applyFont="1" applyBorder="1" applyAlignment="1">
      <alignment horizontal="left" vertical="justify" wrapText="1"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" sqref="D1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84"/>
      <c r="D1" s="79" t="s">
        <v>592</v>
      </c>
    </row>
    <row r="2" spans="3:4" ht="12.75">
      <c r="C2" s="84"/>
      <c r="D2" s="79"/>
    </row>
    <row r="3" spans="1:4" ht="19.5">
      <c r="A3" s="5" t="s">
        <v>513</v>
      </c>
      <c r="B3" s="3"/>
      <c r="C3" s="3"/>
      <c r="D3" s="3"/>
    </row>
    <row r="4" spans="1:4" ht="19.5">
      <c r="A4" s="5" t="s">
        <v>182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82" t="s">
        <v>175</v>
      </c>
    </row>
    <row r="7" spans="1:9" ht="13.5" customHeight="1">
      <c r="A7" s="579" t="s">
        <v>1</v>
      </c>
      <c r="B7" s="581" t="s">
        <v>514</v>
      </c>
      <c r="C7" s="579" t="s">
        <v>1</v>
      </c>
      <c r="D7" s="581" t="s">
        <v>514</v>
      </c>
      <c r="H7" s="8"/>
      <c r="I7" s="8"/>
    </row>
    <row r="8" spans="1:9" ht="13.5" customHeight="1" thickBot="1">
      <c r="A8" s="580"/>
      <c r="B8" s="582"/>
      <c r="C8" s="580"/>
      <c r="D8" s="582"/>
      <c r="H8" s="8"/>
      <c r="I8" s="8"/>
    </row>
    <row r="9" spans="1:9" ht="13.5" customHeight="1">
      <c r="A9" s="290" t="s">
        <v>169</v>
      </c>
      <c r="B9" s="474">
        <f>intézményi!E20</f>
        <v>95329</v>
      </c>
      <c r="C9" s="290" t="s">
        <v>2</v>
      </c>
      <c r="D9" s="296"/>
      <c r="H9" s="8"/>
      <c r="I9" s="8"/>
    </row>
    <row r="10" spans="1:9" ht="13.5" customHeight="1">
      <c r="A10" s="291" t="s">
        <v>588</v>
      </c>
      <c r="B10" s="297">
        <v>9000</v>
      </c>
      <c r="C10" s="291" t="s">
        <v>13</v>
      </c>
      <c r="D10" s="298">
        <v>1722819</v>
      </c>
      <c r="H10" s="8"/>
      <c r="I10" s="8"/>
    </row>
    <row r="11" spans="1:9" ht="13.5" customHeight="1">
      <c r="A11" s="292"/>
      <c r="B11" s="299"/>
      <c r="C11" s="291" t="s">
        <v>170</v>
      </c>
      <c r="D11" s="298">
        <v>22282</v>
      </c>
      <c r="H11" s="8"/>
      <c r="I11" s="8"/>
    </row>
    <row r="12" spans="1:9" ht="13.5" customHeight="1">
      <c r="A12" s="292" t="s">
        <v>3</v>
      </c>
      <c r="B12" s="297"/>
      <c r="C12" s="291" t="s">
        <v>171</v>
      </c>
      <c r="D12" s="298">
        <v>17762</v>
      </c>
      <c r="H12" s="8"/>
      <c r="I12" s="8"/>
    </row>
    <row r="13" spans="1:9" ht="13.5" customHeight="1">
      <c r="A13" s="292" t="s">
        <v>4</v>
      </c>
      <c r="B13" s="297"/>
      <c r="C13" s="291"/>
      <c r="D13" s="298"/>
      <c r="H13" s="8"/>
      <c r="I13" s="8"/>
    </row>
    <row r="14" spans="1:9" ht="13.5" customHeight="1">
      <c r="A14" s="291" t="s">
        <v>5</v>
      </c>
      <c r="B14" s="475">
        <f>B20-B15</f>
        <v>83548</v>
      </c>
      <c r="C14" s="291"/>
      <c r="D14" s="300"/>
      <c r="H14" s="22"/>
      <c r="I14" s="22"/>
    </row>
    <row r="15" spans="1:9" ht="13.5" customHeight="1">
      <c r="A15" s="291" t="s">
        <v>6</v>
      </c>
      <c r="B15" s="475">
        <f>SUM(B16:B19)</f>
        <v>754457</v>
      </c>
      <c r="C15" s="292" t="s">
        <v>248</v>
      </c>
      <c r="D15" s="300">
        <f>SUM(D10:D14)</f>
        <v>1762863</v>
      </c>
      <c r="H15" s="22"/>
      <c r="I15" s="22"/>
    </row>
    <row r="16" spans="1:9" ht="13.5" customHeight="1">
      <c r="A16" s="293" t="s">
        <v>211</v>
      </c>
      <c r="B16" s="476">
        <f>szakfeladatos!B47</f>
        <v>25169</v>
      </c>
      <c r="C16" s="294"/>
      <c r="D16" s="302"/>
      <c r="H16" s="22"/>
      <c r="I16" s="22"/>
    </row>
    <row r="17" spans="1:9" ht="13.5" customHeight="1">
      <c r="A17" s="293" t="s">
        <v>7</v>
      </c>
      <c r="B17" s="476">
        <f>szakfeladatos!B48</f>
        <v>164000</v>
      </c>
      <c r="C17" s="294"/>
      <c r="D17" s="303"/>
      <c r="H17" s="22"/>
      <c r="I17" s="22"/>
    </row>
    <row r="18" spans="1:9" ht="13.5" customHeight="1">
      <c r="A18" s="293" t="s">
        <v>466</v>
      </c>
      <c r="B18" s="476">
        <v>505288</v>
      </c>
      <c r="C18" s="294"/>
      <c r="D18" s="302"/>
      <c r="H18" s="22"/>
      <c r="I18" s="22"/>
    </row>
    <row r="19" spans="1:9" ht="13.5" customHeight="1">
      <c r="A19" s="294" t="s">
        <v>9</v>
      </c>
      <c r="B19" s="476">
        <f>szakfeladatos!B50</f>
        <v>60000</v>
      </c>
      <c r="C19" s="292" t="s">
        <v>11</v>
      </c>
      <c r="D19" s="298"/>
      <c r="H19" s="23"/>
      <c r="I19" s="23"/>
    </row>
    <row r="20" spans="1:9" ht="13.5" customHeight="1">
      <c r="A20" s="292" t="s">
        <v>251</v>
      </c>
      <c r="B20" s="299">
        <f>szakfeladatos!B73</f>
        <v>838005</v>
      </c>
      <c r="C20" s="291" t="s">
        <v>13</v>
      </c>
      <c r="D20" s="298">
        <f>szakfeladatos!I73</f>
        <v>621981</v>
      </c>
      <c r="H20" s="8"/>
      <c r="I20" s="8"/>
    </row>
    <row r="21" spans="1:9" ht="13.5" customHeight="1">
      <c r="A21" s="291" t="s">
        <v>252</v>
      </c>
      <c r="B21" s="477">
        <f>szakfeladatos!C73</f>
        <v>83278</v>
      </c>
      <c r="C21" s="291" t="s">
        <v>14</v>
      </c>
      <c r="D21" s="298">
        <f>szakfeladatos!J73</f>
        <v>253907</v>
      </c>
      <c r="H21" s="22"/>
      <c r="I21" s="22"/>
    </row>
    <row r="22" spans="1:9" ht="13.5" customHeight="1">
      <c r="A22" s="292" t="s">
        <v>253</v>
      </c>
      <c r="B22" s="301"/>
      <c r="C22" s="291" t="s">
        <v>254</v>
      </c>
      <c r="D22" s="298">
        <f>szakfeladatos!K73</f>
        <v>312441</v>
      </c>
      <c r="H22" s="22"/>
      <c r="I22" s="22"/>
    </row>
    <row r="23" spans="1:9" ht="13.5" customHeight="1">
      <c r="A23" s="294" t="s">
        <v>12</v>
      </c>
      <c r="B23" s="476">
        <f>szakfeladatos!D51</f>
        <v>1373221</v>
      </c>
      <c r="C23" s="291" t="s">
        <v>15</v>
      </c>
      <c r="D23" s="298">
        <f>szakfeladatos!L73</f>
        <v>186301</v>
      </c>
      <c r="H23" s="22"/>
      <c r="I23" s="22"/>
    </row>
    <row r="24" spans="1:9" ht="13.5" customHeight="1">
      <c r="A24" s="294" t="s">
        <v>257</v>
      </c>
      <c r="B24" s="476">
        <v>202206</v>
      </c>
      <c r="C24" s="291" t="s">
        <v>172</v>
      </c>
      <c r="D24" s="298"/>
      <c r="H24" s="22"/>
      <c r="I24" s="22"/>
    </row>
    <row r="25" spans="1:9" ht="13.5" customHeight="1">
      <c r="A25" s="294" t="s">
        <v>258</v>
      </c>
      <c r="B25" s="476">
        <v>51072</v>
      </c>
      <c r="C25" s="291" t="s">
        <v>260</v>
      </c>
      <c r="D25" s="298">
        <f>szakfeladatos!M73</f>
        <v>71679</v>
      </c>
      <c r="H25" s="22"/>
      <c r="I25" s="22"/>
    </row>
    <row r="26" spans="1:9" ht="13.5" customHeight="1">
      <c r="A26" s="292" t="s">
        <v>250</v>
      </c>
      <c r="B26" s="299">
        <f>SUM(B23:B25)</f>
        <v>1626499</v>
      </c>
      <c r="C26" s="293" t="s">
        <v>166</v>
      </c>
      <c r="D26" s="302">
        <v>20000</v>
      </c>
      <c r="H26" s="23"/>
      <c r="I26" s="23"/>
    </row>
    <row r="27" spans="1:9" ht="13.5" customHeight="1">
      <c r="A27" s="291" t="s">
        <v>173</v>
      </c>
      <c r="B27" s="475">
        <v>6900</v>
      </c>
      <c r="C27" s="293" t="s">
        <v>155</v>
      </c>
      <c r="D27" s="302">
        <f>D25-D26</f>
        <v>51679</v>
      </c>
      <c r="H27" s="23"/>
      <c r="I27" s="23"/>
    </row>
    <row r="28" spans="1:9" ht="13.5" customHeight="1">
      <c r="A28" s="291" t="s">
        <v>583</v>
      </c>
      <c r="B28" s="297">
        <v>68761</v>
      </c>
      <c r="C28" s="291"/>
      <c r="D28" s="302"/>
      <c r="H28" s="23"/>
      <c r="I28" s="23"/>
    </row>
    <row r="29" spans="1:9" ht="13.5" customHeight="1">
      <c r="A29" s="291" t="s">
        <v>16</v>
      </c>
      <c r="B29" s="297">
        <v>385068</v>
      </c>
      <c r="C29" s="291"/>
      <c r="D29" s="298"/>
      <c r="H29" s="22"/>
      <c r="I29" s="22"/>
    </row>
    <row r="30" spans="1:9" ht="13.5" customHeight="1" thickBot="1">
      <c r="A30" s="291" t="s">
        <v>174</v>
      </c>
      <c r="B30" s="297">
        <v>105332</v>
      </c>
      <c r="C30" s="291"/>
      <c r="D30" s="298"/>
      <c r="H30" s="9"/>
      <c r="I30" s="23"/>
    </row>
    <row r="31" spans="1:9" ht="13.5" customHeight="1">
      <c r="A31" s="290" t="s">
        <v>259</v>
      </c>
      <c r="B31" s="304">
        <f>SUM(B20:B21,B26:B30)</f>
        <v>3113843</v>
      </c>
      <c r="C31" s="290" t="s">
        <v>249</v>
      </c>
      <c r="D31" s="296">
        <f>SUM(D19:D25,D29:D30)</f>
        <v>1446309</v>
      </c>
      <c r="H31" s="8"/>
      <c r="I31" s="9"/>
    </row>
    <row r="32" spans="1:9" ht="18.75" customHeight="1" thickBot="1">
      <c r="A32" s="295" t="s">
        <v>255</v>
      </c>
      <c r="B32" s="305">
        <f>SUM(B9,B31)</f>
        <v>3209172</v>
      </c>
      <c r="C32" s="295" t="s">
        <v>256</v>
      </c>
      <c r="D32" s="306">
        <f>SUM(D15,D31)</f>
        <v>3209172</v>
      </c>
      <c r="H32" s="8"/>
      <c r="I32" s="9"/>
    </row>
    <row r="33" spans="1:9" ht="12.75">
      <c r="A33" s="167"/>
      <c r="B33" s="167"/>
      <c r="C33" s="167"/>
      <c r="D33" s="167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5" sqref="B5"/>
    </sheetView>
  </sheetViews>
  <sheetFormatPr defaultColWidth="9.140625" defaultRowHeight="12.75"/>
  <cols>
    <col min="1" max="1" width="59.7109375" style="1" customWidth="1"/>
    <col min="2" max="2" width="26.421875" style="18" customWidth="1"/>
    <col min="3" max="3" width="2.28125" style="0" customWidth="1"/>
  </cols>
  <sheetData>
    <row r="1" spans="1:2" ht="12.75">
      <c r="A1" s="37"/>
      <c r="B1" s="48"/>
    </row>
    <row r="2" spans="1:3" ht="12.75">
      <c r="A2"/>
      <c r="B2" s="64" t="s">
        <v>216</v>
      </c>
      <c r="C2" s="21"/>
    </row>
    <row r="3" spans="1:3" ht="12.75">
      <c r="A3" s="45"/>
      <c r="B3" s="64" t="s">
        <v>600</v>
      </c>
      <c r="C3" s="70"/>
    </row>
    <row r="4" spans="1:2" ht="12.75">
      <c r="A4" s="2"/>
      <c r="B4" s="44"/>
    </row>
    <row r="5" spans="1:2" ht="12.75">
      <c r="A5" s="2"/>
      <c r="B5" s="44"/>
    </row>
    <row r="6" spans="1:2" ht="12.75">
      <c r="A6" s="2"/>
      <c r="B6" s="44"/>
    </row>
    <row r="7" spans="1:2" ht="12.75">
      <c r="A7" s="2"/>
      <c r="B7" s="44"/>
    </row>
    <row r="8" spans="1:2" ht="18.75">
      <c r="A8" s="29" t="s">
        <v>121</v>
      </c>
      <c r="B8" s="49"/>
    </row>
    <row r="9" spans="1:2" ht="18.75">
      <c r="A9" s="29" t="s">
        <v>503</v>
      </c>
      <c r="B9" s="49"/>
    </row>
    <row r="10" spans="1:2" ht="15.75">
      <c r="A10" s="3"/>
      <c r="B10" s="50"/>
    </row>
    <row r="11" spans="1:2" ht="15.75">
      <c r="A11" s="3"/>
      <c r="B11" s="50"/>
    </row>
    <row r="12" spans="1:2" ht="15.75">
      <c r="A12" s="3"/>
      <c r="B12" s="50"/>
    </row>
    <row r="13" spans="1:2" ht="15.75">
      <c r="A13" s="3"/>
      <c r="B13" s="50"/>
    </row>
    <row r="15" spans="1:2" ht="16.5" thickBot="1">
      <c r="A15" s="30"/>
      <c r="B15" s="20" t="s">
        <v>0</v>
      </c>
    </row>
    <row r="16" spans="1:2" ht="15.75">
      <c r="A16" s="31" t="s">
        <v>17</v>
      </c>
      <c r="B16" s="65" t="s">
        <v>149</v>
      </c>
    </row>
    <row r="17" spans="1:2" ht="16.5" thickBot="1">
      <c r="A17" s="32"/>
      <c r="B17" s="66"/>
    </row>
    <row r="18" spans="1:2" ht="15.75">
      <c r="A18" s="33"/>
      <c r="B18" s="67"/>
    </row>
    <row r="19" spans="1:2" ht="15.75">
      <c r="A19" s="34" t="s">
        <v>122</v>
      </c>
      <c r="B19" s="68">
        <v>407</v>
      </c>
    </row>
    <row r="20" spans="1:2" ht="15.75">
      <c r="A20" s="34" t="s">
        <v>123</v>
      </c>
      <c r="B20" s="68">
        <v>45</v>
      </c>
    </row>
    <row r="21" spans="1:2" ht="15.75">
      <c r="A21" s="34" t="s">
        <v>157</v>
      </c>
      <c r="B21" s="68">
        <v>4</v>
      </c>
    </row>
    <row r="22" spans="1:2" ht="15.75">
      <c r="A22" s="34" t="s">
        <v>124</v>
      </c>
      <c r="B22" s="68">
        <v>4</v>
      </c>
    </row>
    <row r="23" spans="1:2" ht="15.75">
      <c r="A23" s="34" t="s">
        <v>302</v>
      </c>
      <c r="B23" s="68">
        <v>120</v>
      </c>
    </row>
    <row r="24" spans="1:2" ht="15.75">
      <c r="A24" s="34" t="s">
        <v>152</v>
      </c>
      <c r="B24" s="68">
        <v>22</v>
      </c>
    </row>
    <row r="25" spans="1:2" ht="15.75">
      <c r="A25" s="34" t="s">
        <v>125</v>
      </c>
      <c r="B25" s="68">
        <v>275</v>
      </c>
    </row>
    <row r="26" spans="1:2" ht="15.75">
      <c r="A26" s="34" t="s">
        <v>126</v>
      </c>
      <c r="B26" s="68">
        <v>125</v>
      </c>
    </row>
    <row r="27" spans="1:2" ht="15.75">
      <c r="A27" s="34" t="s">
        <v>127</v>
      </c>
      <c r="B27" s="68">
        <v>22</v>
      </c>
    </row>
    <row r="28" spans="1:2" ht="15.75">
      <c r="A28" s="34" t="s">
        <v>128</v>
      </c>
      <c r="B28" s="68">
        <v>120</v>
      </c>
    </row>
    <row r="29" spans="1:2" ht="16.5" thickBot="1">
      <c r="A29" s="35" t="s">
        <v>129</v>
      </c>
      <c r="B29" s="214">
        <v>120</v>
      </c>
    </row>
    <row r="30" spans="1:2" ht="15.75">
      <c r="A30" s="212" t="s">
        <v>228</v>
      </c>
      <c r="B30" s="213">
        <f>SUM(B19:B29)</f>
        <v>1264</v>
      </c>
    </row>
    <row r="31" spans="1:2" ht="15.75">
      <c r="A31" s="210" t="s">
        <v>220</v>
      </c>
      <c r="B31" s="211">
        <v>2133</v>
      </c>
    </row>
    <row r="32" spans="1:2" s="168" customFormat="1" ht="33" customHeight="1" thickBot="1">
      <c r="A32" s="174" t="s">
        <v>130</v>
      </c>
      <c r="B32" s="175">
        <f>SUM(B30:B31)</f>
        <v>3397</v>
      </c>
    </row>
    <row r="33" spans="1:2" ht="15.75">
      <c r="A33" s="33" t="s">
        <v>18</v>
      </c>
      <c r="B33" s="67">
        <v>571</v>
      </c>
    </row>
    <row r="34" spans="1:2" ht="15.75">
      <c r="A34" s="34" t="s">
        <v>19</v>
      </c>
      <c r="B34" s="68">
        <v>2826</v>
      </c>
    </row>
    <row r="35" spans="1:2" s="168" customFormat="1" ht="31.5" customHeight="1" thickBot="1">
      <c r="A35" s="176" t="s">
        <v>153</v>
      </c>
      <c r="B35" s="177">
        <f>SUM(B33:B34)</f>
        <v>3397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D9" sqref="D9"/>
    </sheetView>
  </sheetViews>
  <sheetFormatPr defaultColWidth="9.140625" defaultRowHeight="12.75"/>
  <cols>
    <col min="1" max="1" width="58.00390625" style="0" bestFit="1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7" bestFit="1" customWidth="1"/>
  </cols>
  <sheetData>
    <row r="2" spans="1:6" ht="15.75">
      <c r="A2" s="13"/>
      <c r="B2" s="13"/>
      <c r="C2" s="13"/>
      <c r="D2" s="13"/>
      <c r="F2" s="71" t="s">
        <v>69</v>
      </c>
    </row>
    <row r="3" spans="1:6" ht="15.75">
      <c r="A3" s="13"/>
      <c r="B3" s="13"/>
      <c r="C3" s="13"/>
      <c r="D3" s="13"/>
      <c r="F3" s="17" t="s">
        <v>593</v>
      </c>
    </row>
    <row r="4" spans="1:6" ht="15.75">
      <c r="A4" s="13"/>
      <c r="B4" s="13"/>
      <c r="C4" s="13"/>
      <c r="D4" s="13"/>
      <c r="F4" s="17"/>
    </row>
    <row r="5" spans="1:6" ht="15.75">
      <c r="A5" s="13"/>
      <c r="B5" s="13"/>
      <c r="C5" s="13"/>
      <c r="D5" s="13"/>
      <c r="F5" s="17"/>
    </row>
    <row r="6" spans="1:6" ht="15.75">
      <c r="A6" s="13"/>
      <c r="B6" s="13"/>
      <c r="C6" s="13"/>
      <c r="D6" s="13"/>
      <c r="E6" s="36"/>
      <c r="F6" s="15"/>
    </row>
    <row r="7" spans="1:6" ht="19.5">
      <c r="A7" s="6" t="s">
        <v>71</v>
      </c>
      <c r="B7" s="6"/>
      <c r="C7" s="12"/>
      <c r="D7" s="12"/>
      <c r="E7" s="12"/>
      <c r="F7" s="12"/>
    </row>
    <row r="8" spans="1:6" ht="15.75">
      <c r="A8" s="13"/>
      <c r="B8" s="13"/>
      <c r="C8" s="13"/>
      <c r="D8" s="13"/>
      <c r="E8" s="13"/>
      <c r="F8" s="13"/>
    </row>
    <row r="9" spans="1:6" ht="15.75">
      <c r="A9" s="13"/>
      <c r="B9" s="13"/>
      <c r="C9" s="13"/>
      <c r="D9" s="13"/>
      <c r="E9" s="573"/>
      <c r="F9" s="13"/>
    </row>
    <row r="10" spans="1:6" ht="15.75">
      <c r="A10" s="13"/>
      <c r="B10" s="13"/>
      <c r="C10" s="13"/>
      <c r="D10" s="13"/>
      <c r="E10" s="13"/>
      <c r="F10" s="13"/>
    </row>
    <row r="11" spans="1:6" ht="16.5" thickBot="1">
      <c r="A11" s="13"/>
      <c r="B11" s="13"/>
      <c r="C11" s="13"/>
      <c r="D11" s="13"/>
      <c r="E11" s="13"/>
      <c r="F11" s="575" t="s">
        <v>324</v>
      </c>
    </row>
    <row r="12" spans="1:6" ht="15.75">
      <c r="A12" s="645" t="s">
        <v>17</v>
      </c>
      <c r="B12" s="643" t="s">
        <v>516</v>
      </c>
      <c r="C12" s="38" t="s">
        <v>72</v>
      </c>
      <c r="D12" s="39"/>
      <c r="E12" s="39"/>
      <c r="F12" s="566"/>
    </row>
    <row r="13" spans="1:7" ht="32.25" customHeight="1" thickBot="1">
      <c r="A13" s="646"/>
      <c r="B13" s="644"/>
      <c r="C13" s="169" t="s">
        <v>181</v>
      </c>
      <c r="D13" s="170" t="s">
        <v>517</v>
      </c>
      <c r="E13" s="170" t="s">
        <v>301</v>
      </c>
      <c r="F13" s="171" t="s">
        <v>229</v>
      </c>
      <c r="G13" s="227"/>
    </row>
    <row r="14" spans="1:7" ht="19.5" customHeight="1">
      <c r="A14" s="33" t="s">
        <v>584</v>
      </c>
      <c r="B14" s="215">
        <v>398781</v>
      </c>
      <c r="C14" s="215">
        <v>24928</v>
      </c>
      <c r="D14" s="216">
        <v>49856</v>
      </c>
      <c r="E14" s="216">
        <v>99712</v>
      </c>
      <c r="F14" s="217">
        <v>224285</v>
      </c>
      <c r="G14" s="218"/>
    </row>
    <row r="15" spans="1:7" ht="19.5" customHeight="1">
      <c r="A15" s="34" t="s">
        <v>587</v>
      </c>
      <c r="B15" s="219">
        <v>14525</v>
      </c>
      <c r="C15" s="219">
        <v>2075</v>
      </c>
      <c r="D15" s="220">
        <v>4150</v>
      </c>
      <c r="E15" s="220">
        <v>8300</v>
      </c>
      <c r="F15" s="221"/>
      <c r="G15" s="239"/>
    </row>
    <row r="16" spans="1:7" ht="19.5" customHeight="1">
      <c r="A16" s="172" t="s">
        <v>589</v>
      </c>
      <c r="B16" s="222">
        <v>216680</v>
      </c>
      <c r="C16" s="222">
        <v>83</v>
      </c>
      <c r="D16" s="223">
        <v>216597</v>
      </c>
      <c r="E16" s="223"/>
      <c r="F16" s="224"/>
      <c r="G16" s="239"/>
    </row>
    <row r="17" spans="1:7" ht="19.5" customHeight="1">
      <c r="A17" s="172" t="s">
        <v>585</v>
      </c>
      <c r="B17" s="222">
        <v>83370</v>
      </c>
      <c r="C17" s="222"/>
      <c r="D17" s="223"/>
      <c r="E17" s="223">
        <v>1000</v>
      </c>
      <c r="F17" s="224">
        <v>82370</v>
      </c>
      <c r="G17" s="239"/>
    </row>
    <row r="18" spans="1:7" ht="19.5" customHeight="1">
      <c r="A18" s="172" t="s">
        <v>586</v>
      </c>
      <c r="B18" s="222">
        <v>2688</v>
      </c>
      <c r="C18" s="222">
        <v>1130</v>
      </c>
      <c r="D18" s="223">
        <v>1558</v>
      </c>
      <c r="E18" s="223"/>
      <c r="F18" s="224"/>
      <c r="G18" s="239"/>
    </row>
    <row r="19" spans="1:7" ht="19.5" customHeight="1" thickBot="1">
      <c r="A19" s="172" t="s">
        <v>230</v>
      </c>
      <c r="B19" s="222">
        <v>158085</v>
      </c>
      <c r="C19" s="222">
        <v>158085</v>
      </c>
      <c r="D19" s="223"/>
      <c r="E19" s="223"/>
      <c r="F19" s="224"/>
      <c r="G19" s="239"/>
    </row>
    <row r="20" spans="1:7" s="168" customFormat="1" ht="38.25" customHeight="1" thickBot="1">
      <c r="A20" s="173" t="s">
        <v>10</v>
      </c>
      <c r="B20" s="225">
        <f>SUM(B14:B19)</f>
        <v>874129</v>
      </c>
      <c r="C20" s="225">
        <f>SUM(C14:C19)</f>
        <v>186301</v>
      </c>
      <c r="D20" s="225">
        <f>SUM(D14:D19)</f>
        <v>272161</v>
      </c>
      <c r="E20" s="225">
        <f>SUM(E14:E19)</f>
        <v>109012</v>
      </c>
      <c r="F20" s="226">
        <f>SUM(F14:F19)</f>
        <v>306655</v>
      </c>
      <c r="G20" s="240"/>
    </row>
    <row r="21" spans="1:6" ht="15.75">
      <c r="A21" s="13"/>
      <c r="B21" s="13"/>
      <c r="C21" s="13"/>
      <c r="D21" s="13"/>
      <c r="E21" s="13"/>
      <c r="F21" s="13"/>
    </row>
    <row r="22" ht="15.75">
      <c r="A22" s="363"/>
    </row>
  </sheetData>
  <sheetProtection/>
  <mergeCells count="2">
    <mergeCell ref="B12:B13"/>
    <mergeCell ref="A12:A13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9" sqref="G39"/>
    </sheetView>
  </sheetViews>
  <sheetFormatPr defaultColWidth="9.140625" defaultRowHeight="12.75"/>
  <cols>
    <col min="1" max="1" width="54.00390625" style="52" customWidth="1"/>
    <col min="2" max="12" width="6.7109375" style="52" customWidth="1"/>
    <col min="13" max="13" width="7.00390625" style="52" customWidth="1"/>
    <col min="14" max="14" width="7.7109375" style="52" customWidth="1"/>
    <col min="15" max="15" width="10.421875" style="0" bestFit="1" customWidth="1"/>
  </cols>
  <sheetData>
    <row r="1" spans="9:14" ht="12.75">
      <c r="I1" s="610" t="s">
        <v>131</v>
      </c>
      <c r="J1" s="610"/>
      <c r="K1" s="610"/>
      <c r="L1" s="610"/>
      <c r="M1" s="610"/>
      <c r="N1" s="72"/>
    </row>
    <row r="2" spans="9:15" ht="12.75">
      <c r="I2" s="610" t="s">
        <v>601</v>
      </c>
      <c r="J2" s="610"/>
      <c r="K2" s="610"/>
      <c r="L2" s="610"/>
      <c r="M2" s="610"/>
      <c r="O2" s="21"/>
    </row>
    <row r="3" spans="1:14" ht="18.75">
      <c r="A3" s="61" t="s">
        <v>502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8.75">
      <c r="A4" s="61" t="s">
        <v>132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thickBot="1">
      <c r="A5" s="53"/>
      <c r="N5" s="574" t="s">
        <v>591</v>
      </c>
    </row>
    <row r="6" spans="1:14" ht="12.75">
      <c r="A6" s="280" t="s">
        <v>17</v>
      </c>
      <c r="B6" s="54" t="s">
        <v>150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ht="13.5" thickBot="1">
      <c r="A7" s="281"/>
      <c r="B7" s="155" t="s">
        <v>133</v>
      </c>
      <c r="C7" s="156" t="s">
        <v>134</v>
      </c>
      <c r="D7" s="156" t="s">
        <v>135</v>
      </c>
      <c r="E7" s="156" t="s">
        <v>136</v>
      </c>
      <c r="F7" s="156" t="s">
        <v>137</v>
      </c>
      <c r="G7" s="156" t="s">
        <v>138</v>
      </c>
      <c r="H7" s="156" t="s">
        <v>139</v>
      </c>
      <c r="I7" s="156" t="s">
        <v>140</v>
      </c>
      <c r="J7" s="156" t="s">
        <v>141</v>
      </c>
      <c r="K7" s="156" t="s">
        <v>142</v>
      </c>
      <c r="L7" s="156" t="s">
        <v>143</v>
      </c>
      <c r="M7" s="156" t="s">
        <v>144</v>
      </c>
      <c r="N7" s="157" t="s">
        <v>56</v>
      </c>
    </row>
    <row r="8" spans="1:14" ht="22.5">
      <c r="A8" s="57" t="s">
        <v>76</v>
      </c>
      <c r="B8" s="282">
        <v>14500</v>
      </c>
      <c r="C8" s="283">
        <v>14500</v>
      </c>
      <c r="D8" s="283">
        <v>13900</v>
      </c>
      <c r="E8" s="283">
        <v>14500</v>
      </c>
      <c r="F8" s="283">
        <v>14500</v>
      </c>
      <c r="G8" s="283">
        <v>5000</v>
      </c>
      <c r="H8" s="283">
        <v>1200</v>
      </c>
      <c r="I8" s="283">
        <v>1200</v>
      </c>
      <c r="J8" s="283">
        <v>14700</v>
      </c>
      <c r="K8" s="283">
        <v>14700</v>
      </c>
      <c r="L8" s="283">
        <v>14500</v>
      </c>
      <c r="M8" s="283">
        <v>14082</v>
      </c>
      <c r="N8" s="284">
        <f>SUM(B8:M8)</f>
        <v>137282</v>
      </c>
    </row>
    <row r="9" spans="1:14" ht="12.75">
      <c r="A9" s="58" t="s">
        <v>77</v>
      </c>
      <c r="B9" s="285">
        <v>2000</v>
      </c>
      <c r="C9" s="254">
        <v>1169</v>
      </c>
      <c r="D9" s="254">
        <v>100000</v>
      </c>
      <c r="E9" s="254">
        <v>10000</v>
      </c>
      <c r="F9" s="254">
        <v>7000</v>
      </c>
      <c r="G9" s="254">
        <v>3000</v>
      </c>
      <c r="H9" s="254">
        <v>3000</v>
      </c>
      <c r="I9" s="254">
        <v>5000</v>
      </c>
      <c r="J9" s="254">
        <v>100000</v>
      </c>
      <c r="K9" s="254">
        <v>9000</v>
      </c>
      <c r="L9" s="254">
        <v>5000</v>
      </c>
      <c r="M9" s="254">
        <v>4000</v>
      </c>
      <c r="N9" s="256">
        <f aca="true" t="shared" si="0" ref="N9:N32">SUM(B9:M9)</f>
        <v>249169</v>
      </c>
    </row>
    <row r="10" spans="1:14" ht="22.5">
      <c r="A10" s="58" t="s">
        <v>78</v>
      </c>
      <c r="B10" s="285">
        <v>287725</v>
      </c>
      <c r="C10" s="254">
        <v>143000</v>
      </c>
      <c r="D10" s="254">
        <v>143000</v>
      </c>
      <c r="E10" s="254">
        <v>143000</v>
      </c>
      <c r="F10" s="254">
        <v>143000</v>
      </c>
      <c r="G10" s="254">
        <v>143000</v>
      </c>
      <c r="H10" s="254">
        <v>143000</v>
      </c>
      <c r="I10" s="254">
        <v>142000</v>
      </c>
      <c r="J10" s="254">
        <v>142000</v>
      </c>
      <c r="K10" s="254">
        <v>142000</v>
      </c>
      <c r="L10" s="254">
        <v>143000</v>
      </c>
      <c r="M10" s="254">
        <v>142000</v>
      </c>
      <c r="N10" s="256">
        <f t="shared" si="0"/>
        <v>1856725</v>
      </c>
    </row>
    <row r="11" spans="1:14" ht="12.75">
      <c r="A11" s="58" t="s">
        <v>79</v>
      </c>
      <c r="B11" s="285">
        <v>23500</v>
      </c>
      <c r="C11" s="254">
        <v>23500</v>
      </c>
      <c r="D11" s="254">
        <v>23500</v>
      </c>
      <c r="E11" s="254">
        <v>23500</v>
      </c>
      <c r="F11" s="254">
        <v>23500</v>
      </c>
      <c r="G11" s="254">
        <v>23400</v>
      </c>
      <c r="H11" s="254">
        <v>12200</v>
      </c>
      <c r="I11" s="254">
        <v>11300</v>
      </c>
      <c r="J11" s="254">
        <v>11200</v>
      </c>
      <c r="K11" s="254">
        <v>11300</v>
      </c>
      <c r="L11" s="254">
        <v>11300</v>
      </c>
      <c r="M11" s="254">
        <v>10906</v>
      </c>
      <c r="N11" s="256">
        <f t="shared" si="0"/>
        <v>209106</v>
      </c>
    </row>
    <row r="12" spans="1:14" ht="12.75">
      <c r="A12" s="58" t="s">
        <v>81</v>
      </c>
      <c r="B12" s="285">
        <v>30000</v>
      </c>
      <c r="C12" s="254">
        <v>40000</v>
      </c>
      <c r="D12" s="254">
        <v>15000</v>
      </c>
      <c r="E12" s="254">
        <v>40000</v>
      </c>
      <c r="F12" s="254">
        <v>40000</v>
      </c>
      <c r="G12" s="254">
        <v>25000</v>
      </c>
      <c r="H12" s="254">
        <v>25000</v>
      </c>
      <c r="I12" s="254">
        <v>25000</v>
      </c>
      <c r="J12" s="254">
        <v>15000</v>
      </c>
      <c r="K12" s="254">
        <v>30068</v>
      </c>
      <c r="L12" s="254">
        <v>50000</v>
      </c>
      <c r="M12" s="254">
        <v>50000</v>
      </c>
      <c r="N12" s="256">
        <f t="shared" si="0"/>
        <v>385068</v>
      </c>
    </row>
    <row r="13" spans="1:14" ht="12.75">
      <c r="A13" s="58" t="s">
        <v>82</v>
      </c>
      <c r="B13" s="285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6">
        <f t="shared" si="0"/>
        <v>0</v>
      </c>
    </row>
    <row r="14" spans="1:14" ht="12.75">
      <c r="A14" s="58" t="s">
        <v>103</v>
      </c>
      <c r="B14" s="285"/>
      <c r="C14" s="254"/>
      <c r="D14" s="254"/>
      <c r="E14" s="254"/>
      <c r="F14" s="254"/>
      <c r="G14" s="254"/>
      <c r="H14" s="254">
        <v>20000</v>
      </c>
      <c r="I14" s="254">
        <v>21000</v>
      </c>
      <c r="J14" s="254">
        <v>27761</v>
      </c>
      <c r="K14" s="254"/>
      <c r="L14" s="254"/>
      <c r="M14" s="254"/>
      <c r="N14" s="256">
        <f t="shared" si="0"/>
        <v>68761</v>
      </c>
    </row>
    <row r="15" spans="1:14" ht="12.75">
      <c r="A15" s="58" t="s">
        <v>97</v>
      </c>
      <c r="B15" s="285"/>
      <c r="C15" s="254"/>
      <c r="D15" s="254">
        <v>20000</v>
      </c>
      <c r="E15" s="254">
        <v>20943</v>
      </c>
      <c r="F15" s="254">
        <v>22665</v>
      </c>
      <c r="G15" s="254"/>
      <c r="H15" s="254"/>
      <c r="I15" s="254">
        <v>21670</v>
      </c>
      <c r="J15" s="254"/>
      <c r="K15" s="254"/>
      <c r="L15" s="254"/>
      <c r="M15" s="254"/>
      <c r="N15" s="256">
        <f t="shared" si="0"/>
        <v>85278</v>
      </c>
    </row>
    <row r="16" spans="1:14" ht="12.75">
      <c r="A16" s="58" t="s">
        <v>98</v>
      </c>
      <c r="B16" s="285"/>
      <c r="C16" s="254"/>
      <c r="D16" s="254"/>
      <c r="E16" s="254">
        <v>20000</v>
      </c>
      <c r="F16" s="254"/>
      <c r="G16" s="254">
        <v>20000</v>
      </c>
      <c r="H16" s="254"/>
      <c r="I16" s="254"/>
      <c r="J16" s="254">
        <v>19856</v>
      </c>
      <c r="K16" s="254"/>
      <c r="L16" s="254"/>
      <c r="M16" s="254">
        <v>22000</v>
      </c>
      <c r="N16" s="256">
        <f t="shared" si="0"/>
        <v>81856</v>
      </c>
    </row>
    <row r="17" spans="1:14" ht="12.75">
      <c r="A17" s="58" t="s">
        <v>99</v>
      </c>
      <c r="B17" s="285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>
        <v>30000</v>
      </c>
      <c r="N17" s="256">
        <f t="shared" si="0"/>
        <v>30000</v>
      </c>
    </row>
    <row r="18" spans="1:14" ht="12.75">
      <c r="A18" s="58" t="s">
        <v>100</v>
      </c>
      <c r="B18" s="285"/>
      <c r="C18" s="254"/>
      <c r="D18" s="254"/>
      <c r="E18" s="254"/>
      <c r="F18" s="254"/>
      <c r="G18" s="254"/>
      <c r="H18" s="254"/>
      <c r="I18" s="254"/>
      <c r="J18" s="254"/>
      <c r="K18" s="254">
        <v>595</v>
      </c>
      <c r="L18" s="254"/>
      <c r="M18" s="254"/>
      <c r="N18" s="256">
        <f t="shared" si="0"/>
        <v>595</v>
      </c>
    </row>
    <row r="19" spans="1:14" ht="12.75">
      <c r="A19" s="58" t="s">
        <v>471</v>
      </c>
      <c r="B19" s="285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6">
        <f t="shared" si="0"/>
        <v>0</v>
      </c>
    </row>
    <row r="20" spans="1:14" ht="12.75">
      <c r="A20" s="58" t="s">
        <v>73</v>
      </c>
      <c r="B20" s="285"/>
      <c r="C20" s="254"/>
      <c r="D20" s="254"/>
      <c r="E20" s="254"/>
      <c r="F20" s="254"/>
      <c r="G20" s="254"/>
      <c r="H20" s="254">
        <v>30000</v>
      </c>
      <c r="I20" s="254">
        <v>30000</v>
      </c>
      <c r="J20" s="254">
        <v>45332</v>
      </c>
      <c r="K20" s="254"/>
      <c r="L20" s="254"/>
      <c r="M20" s="254"/>
      <c r="N20" s="256">
        <f t="shared" si="0"/>
        <v>105332</v>
      </c>
    </row>
    <row r="21" spans="1:15" s="51" customFormat="1" ht="12.75">
      <c r="A21" s="59" t="s">
        <v>145</v>
      </c>
      <c r="B21" s="286">
        <f>SUM(B8:B20)</f>
        <v>357725</v>
      </c>
      <c r="C21" s="259">
        <f aca="true" t="shared" si="1" ref="C21:M21">SUM(C8:C20)</f>
        <v>222169</v>
      </c>
      <c r="D21" s="259">
        <f t="shared" si="1"/>
        <v>315400</v>
      </c>
      <c r="E21" s="259">
        <f t="shared" si="1"/>
        <v>271943</v>
      </c>
      <c r="F21" s="259">
        <f t="shared" si="1"/>
        <v>250665</v>
      </c>
      <c r="G21" s="259">
        <f t="shared" si="1"/>
        <v>219400</v>
      </c>
      <c r="H21" s="259">
        <f t="shared" si="1"/>
        <v>234400</v>
      </c>
      <c r="I21" s="259">
        <f t="shared" si="1"/>
        <v>257170</v>
      </c>
      <c r="J21" s="259">
        <f t="shared" si="1"/>
        <v>375849</v>
      </c>
      <c r="K21" s="259">
        <f t="shared" si="1"/>
        <v>207663</v>
      </c>
      <c r="L21" s="259">
        <f t="shared" si="1"/>
        <v>223800</v>
      </c>
      <c r="M21" s="259">
        <f t="shared" si="1"/>
        <v>272988</v>
      </c>
      <c r="N21" s="261">
        <f>SUM(N8:N20)</f>
        <v>3209172</v>
      </c>
      <c r="O21" s="310"/>
    </row>
    <row r="22" spans="1:14" ht="12.75">
      <c r="A22" s="58" t="s">
        <v>85</v>
      </c>
      <c r="B22" s="285">
        <v>90000</v>
      </c>
      <c r="C22" s="254">
        <v>90000</v>
      </c>
      <c r="D22" s="254">
        <v>90000</v>
      </c>
      <c r="E22" s="254">
        <v>105000</v>
      </c>
      <c r="F22" s="254">
        <v>105500</v>
      </c>
      <c r="G22" s="254">
        <v>106000</v>
      </c>
      <c r="H22" s="254">
        <v>105000</v>
      </c>
      <c r="I22" s="254">
        <v>106000</v>
      </c>
      <c r="J22" s="254">
        <v>105500</v>
      </c>
      <c r="K22" s="254">
        <v>106000</v>
      </c>
      <c r="L22" s="254">
        <v>105000</v>
      </c>
      <c r="M22" s="254">
        <v>105213</v>
      </c>
      <c r="N22" s="256">
        <f t="shared" si="0"/>
        <v>1219213</v>
      </c>
    </row>
    <row r="23" spans="1:14" ht="12.75">
      <c r="A23" s="58" t="s">
        <v>86</v>
      </c>
      <c r="B23" s="285">
        <v>27000</v>
      </c>
      <c r="C23" s="254">
        <v>27000</v>
      </c>
      <c r="D23" s="254">
        <v>27000</v>
      </c>
      <c r="E23" s="254">
        <v>32200</v>
      </c>
      <c r="F23" s="254">
        <v>32300</v>
      </c>
      <c r="G23" s="254">
        <v>32300</v>
      </c>
      <c r="H23" s="254">
        <v>32200</v>
      </c>
      <c r="I23" s="254">
        <v>32300</v>
      </c>
      <c r="J23" s="254">
        <v>32300</v>
      </c>
      <c r="K23" s="254">
        <v>32300</v>
      </c>
      <c r="L23" s="254">
        <v>32200</v>
      </c>
      <c r="M23" s="254">
        <v>32049</v>
      </c>
      <c r="N23" s="256">
        <f t="shared" si="0"/>
        <v>371149</v>
      </c>
    </row>
    <row r="24" spans="1:14" ht="22.5">
      <c r="A24" s="58" t="s">
        <v>87</v>
      </c>
      <c r="B24" s="285">
        <v>224085</v>
      </c>
      <c r="C24" s="254">
        <v>65000</v>
      </c>
      <c r="D24" s="254">
        <v>75000</v>
      </c>
      <c r="E24" s="254">
        <v>66626</v>
      </c>
      <c r="F24" s="254">
        <v>65000</v>
      </c>
      <c r="G24" s="254">
        <v>54000</v>
      </c>
      <c r="H24" s="254">
        <v>30000</v>
      </c>
      <c r="I24" s="254">
        <v>30000</v>
      </c>
      <c r="J24" s="254">
        <v>64000</v>
      </c>
      <c r="K24" s="254">
        <v>65000</v>
      </c>
      <c r="L24" s="254">
        <v>66000</v>
      </c>
      <c r="M24" s="254">
        <v>74068</v>
      </c>
      <c r="N24" s="256">
        <f t="shared" si="0"/>
        <v>878779</v>
      </c>
    </row>
    <row r="25" spans="1:14" ht="12.75">
      <c r="A25" s="58" t="s">
        <v>88</v>
      </c>
      <c r="B25" s="285">
        <v>26000</v>
      </c>
      <c r="C25" s="254">
        <v>30000</v>
      </c>
      <c r="D25" s="254">
        <v>26000</v>
      </c>
      <c r="E25" s="254">
        <v>27000</v>
      </c>
      <c r="F25" s="254">
        <v>27000</v>
      </c>
      <c r="G25" s="254">
        <v>27000</v>
      </c>
      <c r="H25" s="254">
        <v>26000</v>
      </c>
      <c r="I25" s="254">
        <v>25000</v>
      </c>
      <c r="J25" s="254">
        <v>27000</v>
      </c>
      <c r="K25" s="254">
        <v>26000</v>
      </c>
      <c r="L25" s="254">
        <v>26500</v>
      </c>
      <c r="M25" s="254">
        <v>23033</v>
      </c>
      <c r="N25" s="256">
        <f t="shared" si="0"/>
        <v>316533</v>
      </c>
    </row>
    <row r="26" spans="1:14" ht="12.75">
      <c r="A26" s="58" t="s">
        <v>94</v>
      </c>
      <c r="B26" s="285"/>
      <c r="C26" s="254">
        <v>20000</v>
      </c>
      <c r="D26" s="254"/>
      <c r="E26" s="254">
        <v>5000</v>
      </c>
      <c r="F26" s="254"/>
      <c r="G26" s="254">
        <v>5000</v>
      </c>
      <c r="H26" s="254"/>
      <c r="I26" s="254">
        <v>10000</v>
      </c>
      <c r="J26" s="254"/>
      <c r="K26" s="254">
        <v>10000</v>
      </c>
      <c r="L26" s="254"/>
      <c r="M26" s="254">
        <v>5000</v>
      </c>
      <c r="N26" s="256">
        <f t="shared" si="0"/>
        <v>55000</v>
      </c>
    </row>
    <row r="27" spans="1:14" ht="12.75">
      <c r="A27" s="58" t="s">
        <v>105</v>
      </c>
      <c r="B27" s="285"/>
      <c r="C27" s="254"/>
      <c r="D27" s="254">
        <v>5000</v>
      </c>
      <c r="E27" s="254">
        <v>10000</v>
      </c>
      <c r="F27" s="254">
        <v>20000</v>
      </c>
      <c r="G27" s="254">
        <v>15000</v>
      </c>
      <c r="H27" s="254">
        <v>70000</v>
      </c>
      <c r="I27" s="254">
        <v>60000</v>
      </c>
      <c r="J27" s="254">
        <v>60000</v>
      </c>
      <c r="K27" s="254">
        <v>20000</v>
      </c>
      <c r="L27" s="254">
        <v>9000</v>
      </c>
      <c r="M27" s="254">
        <v>7189</v>
      </c>
      <c r="N27" s="256">
        <f t="shared" si="0"/>
        <v>276189</v>
      </c>
    </row>
    <row r="28" spans="1:14" ht="12.75">
      <c r="A28" s="58" t="s">
        <v>107</v>
      </c>
      <c r="B28" s="285"/>
      <c r="C28" s="254"/>
      <c r="D28" s="254"/>
      <c r="E28" s="254">
        <v>250</v>
      </c>
      <c r="F28" s="254"/>
      <c r="G28" s="254"/>
      <c r="H28" s="254"/>
      <c r="I28" s="254">
        <v>345</v>
      </c>
      <c r="J28" s="254"/>
      <c r="K28" s="254"/>
      <c r="L28" s="254"/>
      <c r="M28" s="254"/>
      <c r="N28" s="256">
        <f t="shared" si="0"/>
        <v>595</v>
      </c>
    </row>
    <row r="29" spans="1:14" ht="12.75">
      <c r="A29" s="58" t="s">
        <v>108</v>
      </c>
      <c r="B29" s="285">
        <v>730</v>
      </c>
      <c r="C29" s="254">
        <v>720</v>
      </c>
      <c r="D29" s="254">
        <v>720</v>
      </c>
      <c r="E29" s="254">
        <v>720</v>
      </c>
      <c r="F29" s="254">
        <v>720</v>
      </c>
      <c r="G29" s="254">
        <v>3220</v>
      </c>
      <c r="H29" s="254">
        <v>720</v>
      </c>
      <c r="I29" s="254">
        <v>720</v>
      </c>
      <c r="J29" s="254">
        <v>720</v>
      </c>
      <c r="K29" s="254">
        <v>720</v>
      </c>
      <c r="L29" s="254">
        <v>720</v>
      </c>
      <c r="M29" s="254">
        <v>3240</v>
      </c>
      <c r="N29" s="256">
        <f t="shared" si="0"/>
        <v>13670</v>
      </c>
    </row>
    <row r="30" spans="1:14" ht="12.75">
      <c r="A30" s="58" t="s">
        <v>110</v>
      </c>
      <c r="B30" s="285"/>
      <c r="C30" s="254"/>
      <c r="D30" s="254">
        <v>7054</v>
      </c>
      <c r="E30" s="254"/>
      <c r="F30" s="254"/>
      <c r="G30" s="254">
        <v>7054</v>
      </c>
      <c r="H30" s="254"/>
      <c r="I30" s="254"/>
      <c r="J30" s="254">
        <v>7054</v>
      </c>
      <c r="K30" s="254"/>
      <c r="L30" s="254"/>
      <c r="M30" s="254">
        <v>7054</v>
      </c>
      <c r="N30" s="256">
        <f t="shared" si="0"/>
        <v>28216</v>
      </c>
    </row>
    <row r="31" spans="1:14" ht="12.75">
      <c r="A31" s="58" t="s">
        <v>111</v>
      </c>
      <c r="B31" s="285"/>
      <c r="C31" s="254"/>
      <c r="D31" s="254">
        <v>8287</v>
      </c>
      <c r="E31" s="254"/>
      <c r="F31" s="254"/>
      <c r="G31" s="254">
        <v>8287</v>
      </c>
      <c r="H31" s="254"/>
      <c r="I31" s="254"/>
      <c r="J31" s="254">
        <v>8287</v>
      </c>
      <c r="K31" s="254"/>
      <c r="L31" s="254"/>
      <c r="M31" s="254">
        <v>8288</v>
      </c>
      <c r="N31" s="256">
        <f t="shared" si="0"/>
        <v>33149</v>
      </c>
    </row>
    <row r="32" spans="1:14" ht="12.75">
      <c r="A32" s="58" t="s">
        <v>94</v>
      </c>
      <c r="B32" s="285"/>
      <c r="C32" s="254"/>
      <c r="D32" s="254"/>
      <c r="E32" s="254"/>
      <c r="F32" s="254">
        <v>2500</v>
      </c>
      <c r="G32" s="254">
        <v>2500</v>
      </c>
      <c r="H32" s="254">
        <v>2500</v>
      </c>
      <c r="I32" s="254">
        <v>2500</v>
      </c>
      <c r="J32" s="254">
        <v>2000</v>
      </c>
      <c r="K32" s="254"/>
      <c r="L32" s="254"/>
      <c r="M32" s="254">
        <v>4679</v>
      </c>
      <c r="N32" s="256">
        <f t="shared" si="0"/>
        <v>16679</v>
      </c>
    </row>
    <row r="33" spans="1:15" s="51" customFormat="1" ht="13.5" thickBot="1">
      <c r="A33" s="60" t="s">
        <v>146</v>
      </c>
      <c r="B33" s="287">
        <f>SUM(B22:B32)</f>
        <v>367815</v>
      </c>
      <c r="C33" s="288">
        <f aca="true" t="shared" si="2" ref="C33:N33">SUM(C22:C32)</f>
        <v>232720</v>
      </c>
      <c r="D33" s="288">
        <f t="shared" si="2"/>
        <v>239061</v>
      </c>
      <c r="E33" s="288">
        <f t="shared" si="2"/>
        <v>246796</v>
      </c>
      <c r="F33" s="288">
        <f t="shared" si="2"/>
        <v>253020</v>
      </c>
      <c r="G33" s="288">
        <f t="shared" si="2"/>
        <v>260361</v>
      </c>
      <c r="H33" s="288">
        <f t="shared" si="2"/>
        <v>266420</v>
      </c>
      <c r="I33" s="288">
        <f t="shared" si="2"/>
        <v>266865</v>
      </c>
      <c r="J33" s="288">
        <f t="shared" si="2"/>
        <v>306861</v>
      </c>
      <c r="K33" s="288">
        <f t="shared" si="2"/>
        <v>260020</v>
      </c>
      <c r="L33" s="288">
        <f t="shared" si="2"/>
        <v>239420</v>
      </c>
      <c r="M33" s="288">
        <f t="shared" si="2"/>
        <v>269813</v>
      </c>
      <c r="N33" s="289">
        <f t="shared" si="2"/>
        <v>3209172</v>
      </c>
      <c r="O33" s="310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workbookViewId="0" topLeftCell="A1">
      <selection activeCell="C2" sqref="C2:D2"/>
    </sheetView>
  </sheetViews>
  <sheetFormatPr defaultColWidth="9.140625" defaultRowHeight="12.75"/>
  <cols>
    <col min="1" max="1" width="51.57421875" style="0" customWidth="1"/>
    <col min="2" max="2" width="12.7109375" style="461" customWidth="1"/>
    <col min="3" max="3" width="14.00390625" style="0" customWidth="1"/>
    <col min="4" max="4" width="18.7109375" style="26" customWidth="1"/>
    <col min="5" max="5" width="14.140625" style="0" bestFit="1" customWidth="1"/>
  </cols>
  <sheetData>
    <row r="1" spans="1:4" ht="12.75">
      <c r="A1" s="1"/>
      <c r="B1" s="44"/>
      <c r="C1" s="583" t="s">
        <v>413</v>
      </c>
      <c r="D1" s="583"/>
    </row>
    <row r="2" spans="1:4" ht="12.75">
      <c r="A2" s="1"/>
      <c r="B2" s="44"/>
      <c r="C2" s="583" t="s">
        <v>593</v>
      </c>
      <c r="D2" s="583"/>
    </row>
    <row r="3" spans="1:4" ht="19.5">
      <c r="A3" s="5" t="s">
        <v>512</v>
      </c>
      <c r="B3" s="415"/>
      <c r="C3" s="416"/>
      <c r="D3" s="417"/>
    </row>
    <row r="4" spans="1:4" ht="19.5">
      <c r="A4" s="5" t="s">
        <v>414</v>
      </c>
      <c r="B4" s="415"/>
      <c r="C4" s="416"/>
      <c r="D4" s="418"/>
    </row>
    <row r="5" spans="1:4" ht="1.5" customHeight="1" thickBot="1">
      <c r="A5" s="419"/>
      <c r="B5" s="420"/>
      <c r="C5" s="15"/>
      <c r="D5" s="421"/>
    </row>
    <row r="6" spans="1:4" ht="12.75">
      <c r="A6" s="584" t="s">
        <v>17</v>
      </c>
      <c r="B6" s="590" t="s">
        <v>415</v>
      </c>
      <c r="C6" s="584" t="s">
        <v>416</v>
      </c>
      <c r="D6" s="592" t="s">
        <v>417</v>
      </c>
    </row>
    <row r="7" spans="1:4" ht="12.75">
      <c r="A7" s="585"/>
      <c r="B7" s="591"/>
      <c r="C7" s="585"/>
      <c r="D7" s="593"/>
    </row>
    <row r="8" spans="1:4" ht="13.5" thickBot="1">
      <c r="A8" s="585"/>
      <c r="B8" s="591"/>
      <c r="C8" s="586"/>
      <c r="D8" s="593"/>
    </row>
    <row r="9" spans="1:4" ht="12.75">
      <c r="A9" s="422" t="s">
        <v>212</v>
      </c>
      <c r="B9" s="423"/>
      <c r="C9" s="424"/>
      <c r="D9" s="425"/>
    </row>
    <row r="10" spans="1:4" ht="12.75">
      <c r="A10" s="426" t="s">
        <v>418</v>
      </c>
      <c r="B10" s="427">
        <v>13719</v>
      </c>
      <c r="C10" s="428">
        <v>1057</v>
      </c>
      <c r="D10" s="429">
        <v>14500983</v>
      </c>
    </row>
    <row r="11" spans="1:4" ht="12.75">
      <c r="A11" s="426" t="s">
        <v>419</v>
      </c>
      <c r="B11" s="427">
        <v>13719</v>
      </c>
      <c r="C11" s="428">
        <v>515</v>
      </c>
      <c r="D11" s="429">
        <v>7065285</v>
      </c>
    </row>
    <row r="12" spans="1:4" ht="12.75">
      <c r="A12" s="426" t="s">
        <v>518</v>
      </c>
      <c r="B12" s="427">
        <v>13719</v>
      </c>
      <c r="C12" s="428">
        <v>500</v>
      </c>
      <c r="D12" s="429">
        <v>6859500</v>
      </c>
    </row>
    <row r="13" spans="1:4" ht="12.75">
      <c r="A13" s="430" t="s">
        <v>519</v>
      </c>
      <c r="B13" s="431"/>
      <c r="C13" s="432"/>
      <c r="D13" s="429"/>
    </row>
    <row r="14" spans="1:4" ht="12.75">
      <c r="A14" s="433" t="s">
        <v>520</v>
      </c>
      <c r="B14" s="431"/>
      <c r="C14" s="432"/>
      <c r="D14" s="429"/>
    </row>
    <row r="15" spans="1:4" ht="12.75">
      <c r="A15" s="433" t="s">
        <v>420</v>
      </c>
      <c r="B15" s="431">
        <v>1</v>
      </c>
      <c r="C15" s="432"/>
      <c r="D15" s="429">
        <v>3300000</v>
      </c>
    </row>
    <row r="16" spans="1:4" ht="12.75">
      <c r="A16" s="433" t="s">
        <v>521</v>
      </c>
      <c r="B16" s="431">
        <v>13927</v>
      </c>
      <c r="C16" s="432">
        <v>324</v>
      </c>
      <c r="D16" s="429">
        <v>4512348</v>
      </c>
    </row>
    <row r="17" spans="1:4" ht="12.75">
      <c r="A17" s="433" t="s">
        <v>421</v>
      </c>
      <c r="B17" s="431">
        <v>20222</v>
      </c>
      <c r="C17" s="432">
        <v>270</v>
      </c>
      <c r="D17" s="429">
        <v>5459940</v>
      </c>
    </row>
    <row r="18" spans="1:4" ht="12.75">
      <c r="A18" s="433" t="s">
        <v>422</v>
      </c>
      <c r="B18" s="431"/>
      <c r="C18" s="432"/>
      <c r="D18" s="429"/>
    </row>
    <row r="19" spans="1:4" ht="12.75">
      <c r="A19" s="433" t="s">
        <v>522</v>
      </c>
      <c r="B19" s="431">
        <v>21152</v>
      </c>
      <c r="C19" s="432">
        <v>70</v>
      </c>
      <c r="D19" s="429">
        <v>1480640</v>
      </c>
    </row>
    <row r="20" spans="1:4" ht="12.75">
      <c r="A20" s="433" t="s">
        <v>423</v>
      </c>
      <c r="B20" s="431">
        <v>278</v>
      </c>
      <c r="C20" s="432">
        <v>7737</v>
      </c>
      <c r="D20" s="429">
        <v>2150886</v>
      </c>
    </row>
    <row r="21" spans="1:4" ht="12.75">
      <c r="A21" s="430" t="s">
        <v>213</v>
      </c>
      <c r="B21" s="431">
        <v>65</v>
      </c>
      <c r="C21" s="432">
        <v>3088</v>
      </c>
      <c r="D21" s="429">
        <v>200720</v>
      </c>
    </row>
    <row r="22" spans="1:4" ht="12.75">
      <c r="A22" s="434" t="s">
        <v>214</v>
      </c>
      <c r="B22" s="431">
        <v>13719</v>
      </c>
      <c r="C22" s="432">
        <v>1061</v>
      </c>
      <c r="D22" s="429">
        <v>14555859</v>
      </c>
    </row>
    <row r="23" spans="1:4" ht="12.75">
      <c r="A23" s="430" t="s">
        <v>424</v>
      </c>
      <c r="B23" s="431">
        <v>13719</v>
      </c>
      <c r="C23" s="432">
        <v>8050</v>
      </c>
      <c r="D23" s="429">
        <v>110437950</v>
      </c>
    </row>
    <row r="24" spans="1:4" ht="12.75">
      <c r="A24" s="430" t="s">
        <v>425</v>
      </c>
      <c r="B24" s="431"/>
      <c r="C24" s="432"/>
      <c r="D24" s="429"/>
    </row>
    <row r="25" spans="1:4" ht="12.75">
      <c r="A25" s="430" t="s">
        <v>523</v>
      </c>
      <c r="B25" s="431"/>
      <c r="C25" s="432"/>
      <c r="D25" s="429"/>
    </row>
    <row r="26" spans="1:4" ht="12.75">
      <c r="A26" s="433" t="s">
        <v>426</v>
      </c>
      <c r="B26" s="431"/>
      <c r="C26" s="432"/>
      <c r="D26" s="429"/>
    </row>
    <row r="27" spans="1:4" ht="12.75">
      <c r="A27" s="435" t="s">
        <v>525</v>
      </c>
      <c r="B27" s="431">
        <v>164</v>
      </c>
      <c r="C27" s="432"/>
      <c r="D27" s="429">
        <v>22610000</v>
      </c>
    </row>
    <row r="28" spans="1:4" ht="12.75">
      <c r="A28" s="435" t="s">
        <v>526</v>
      </c>
      <c r="B28" s="431">
        <v>334</v>
      </c>
      <c r="C28" s="432"/>
      <c r="D28" s="429">
        <v>54060000</v>
      </c>
    </row>
    <row r="29" spans="1:4" ht="12.75">
      <c r="A29" s="433" t="s">
        <v>427</v>
      </c>
      <c r="B29" s="431"/>
      <c r="C29" s="432"/>
      <c r="D29" s="429"/>
    </row>
    <row r="30" spans="1:4" ht="12.75">
      <c r="A30" s="435" t="s">
        <v>438</v>
      </c>
      <c r="B30" s="431">
        <v>347</v>
      </c>
      <c r="C30" s="432"/>
      <c r="D30" s="429">
        <v>33660000</v>
      </c>
    </row>
    <row r="31" spans="1:4" ht="12.75">
      <c r="A31" s="435" t="s">
        <v>439</v>
      </c>
      <c r="B31" s="431">
        <v>169</v>
      </c>
      <c r="C31" s="432"/>
      <c r="D31" s="429">
        <v>20570000</v>
      </c>
    </row>
    <row r="32" spans="1:4" ht="12.75">
      <c r="A32" s="435" t="s">
        <v>428</v>
      </c>
      <c r="B32" s="431">
        <v>170</v>
      </c>
      <c r="C32" s="432"/>
      <c r="D32" s="429">
        <v>25160000</v>
      </c>
    </row>
    <row r="33" spans="1:4" ht="12.75">
      <c r="A33" s="435" t="s">
        <v>527</v>
      </c>
      <c r="B33" s="431">
        <v>321</v>
      </c>
      <c r="C33" s="432"/>
      <c r="D33" s="429">
        <v>36720000</v>
      </c>
    </row>
    <row r="34" spans="1:4" ht="12.75">
      <c r="A34" s="435" t="s">
        <v>429</v>
      </c>
      <c r="B34" s="431">
        <v>370</v>
      </c>
      <c r="C34" s="432"/>
      <c r="D34" s="429">
        <v>55420000</v>
      </c>
    </row>
    <row r="35" spans="1:4" ht="12.75">
      <c r="A35" s="433" t="s">
        <v>430</v>
      </c>
      <c r="B35" s="431"/>
      <c r="C35" s="432"/>
      <c r="D35" s="429"/>
    </row>
    <row r="36" spans="1:4" ht="12.75">
      <c r="A36" s="435" t="s">
        <v>528</v>
      </c>
      <c r="B36" s="431">
        <v>404</v>
      </c>
      <c r="C36" s="432"/>
      <c r="D36" s="429">
        <v>57120000</v>
      </c>
    </row>
    <row r="37" spans="1:4" ht="12.75">
      <c r="A37" s="435" t="s">
        <v>431</v>
      </c>
      <c r="B37" s="431">
        <v>336</v>
      </c>
      <c r="C37" s="432"/>
      <c r="D37" s="429">
        <v>60690000</v>
      </c>
    </row>
    <row r="38" spans="1:4" ht="12.75">
      <c r="A38" s="433" t="s">
        <v>529</v>
      </c>
      <c r="B38" s="431"/>
      <c r="C38" s="432"/>
      <c r="D38" s="429"/>
    </row>
    <row r="39" spans="1:4" ht="25.5">
      <c r="A39" s="436" t="s">
        <v>530</v>
      </c>
      <c r="B39" s="431">
        <v>278</v>
      </c>
      <c r="C39" s="432"/>
      <c r="D39" s="429">
        <v>34340000</v>
      </c>
    </row>
    <row r="40" spans="1:4" ht="20.25" customHeight="1">
      <c r="A40" s="436" t="s">
        <v>443</v>
      </c>
      <c r="B40" s="431">
        <v>41</v>
      </c>
      <c r="C40" s="432"/>
      <c r="D40" s="429">
        <v>5440000</v>
      </c>
    </row>
    <row r="41" spans="1:4" ht="12.75">
      <c r="A41" s="437" t="s">
        <v>432</v>
      </c>
      <c r="B41" s="431"/>
      <c r="C41" s="432"/>
      <c r="D41" s="429"/>
    </row>
    <row r="42" spans="1:4" ht="12.75">
      <c r="A42" s="436" t="s">
        <v>433</v>
      </c>
      <c r="B42" s="431">
        <v>149</v>
      </c>
      <c r="C42" s="432"/>
      <c r="D42" s="429">
        <v>5440000</v>
      </c>
    </row>
    <row r="43" spans="1:4" ht="12.75">
      <c r="A43" s="437" t="s">
        <v>434</v>
      </c>
      <c r="B43" s="431"/>
      <c r="C43" s="432"/>
      <c r="D43" s="429"/>
    </row>
    <row r="44" spans="1:4" ht="12.75">
      <c r="A44" s="436" t="s">
        <v>435</v>
      </c>
      <c r="B44" s="431">
        <v>104</v>
      </c>
      <c r="C44" s="432"/>
      <c r="D44" s="429">
        <v>9180000</v>
      </c>
    </row>
    <row r="45" spans="1:4" ht="12.75">
      <c r="A45" s="437" t="s">
        <v>436</v>
      </c>
      <c r="B45" s="431"/>
      <c r="C45" s="432"/>
      <c r="D45" s="429"/>
    </row>
    <row r="46" spans="1:4" ht="12.75">
      <c r="A46" s="436" t="s">
        <v>531</v>
      </c>
      <c r="B46" s="431">
        <v>243</v>
      </c>
      <c r="C46" s="432"/>
      <c r="D46" s="429">
        <v>3910000</v>
      </c>
    </row>
    <row r="47" spans="1:4" ht="12.75">
      <c r="A47" s="436" t="s">
        <v>532</v>
      </c>
      <c r="B47" s="431">
        <v>92</v>
      </c>
      <c r="C47" s="432"/>
      <c r="D47" s="429">
        <v>1020000</v>
      </c>
    </row>
    <row r="48" spans="1:4" ht="12.75">
      <c r="A48" s="436" t="s">
        <v>446</v>
      </c>
      <c r="B48" s="431">
        <v>187</v>
      </c>
      <c r="C48" s="432"/>
      <c r="D48" s="429">
        <v>4080000</v>
      </c>
    </row>
    <row r="49" spans="1:4" ht="12.75">
      <c r="A49" s="436" t="s">
        <v>447</v>
      </c>
      <c r="B49" s="431">
        <v>110</v>
      </c>
      <c r="C49" s="432"/>
      <c r="D49" s="429">
        <v>2890000</v>
      </c>
    </row>
    <row r="50" spans="1:4" ht="12.75">
      <c r="A50" s="436" t="s">
        <v>533</v>
      </c>
      <c r="B50" s="431">
        <v>79</v>
      </c>
      <c r="C50" s="432"/>
      <c r="D50" s="429">
        <v>2210000</v>
      </c>
    </row>
    <row r="51" spans="1:4" ht="12.75">
      <c r="A51" s="430" t="s">
        <v>524</v>
      </c>
      <c r="B51" s="431"/>
      <c r="C51" s="432"/>
      <c r="D51" s="429"/>
    </row>
    <row r="52" spans="1:4" ht="12.75">
      <c r="A52" s="433" t="s">
        <v>437</v>
      </c>
      <c r="B52" s="431"/>
      <c r="C52" s="432"/>
      <c r="D52" s="429"/>
    </row>
    <row r="53" spans="1:5" ht="12.75">
      <c r="A53" s="435" t="s">
        <v>534</v>
      </c>
      <c r="B53" s="431">
        <v>530</v>
      </c>
      <c r="C53" s="438"/>
      <c r="D53" s="429">
        <v>36322000</v>
      </c>
      <c r="E53" s="439"/>
    </row>
    <row r="54" spans="1:4" ht="12.75">
      <c r="A54" s="433" t="s">
        <v>427</v>
      </c>
      <c r="B54" s="431"/>
      <c r="C54" s="432"/>
      <c r="D54" s="429"/>
    </row>
    <row r="55" spans="1:4" ht="12.75">
      <c r="A55" s="435" t="s">
        <v>438</v>
      </c>
      <c r="B55" s="431">
        <v>369</v>
      </c>
      <c r="C55" s="432"/>
      <c r="D55" s="429">
        <v>17864667</v>
      </c>
    </row>
    <row r="56" spans="1:4" ht="12.75">
      <c r="A56" s="435" t="s">
        <v>439</v>
      </c>
      <c r="B56" s="431">
        <v>158</v>
      </c>
      <c r="C56" s="432"/>
      <c r="D56" s="429">
        <v>7789333</v>
      </c>
    </row>
    <row r="57" spans="1:4" ht="12.75">
      <c r="A57" s="435" t="s">
        <v>440</v>
      </c>
      <c r="B57" s="431">
        <v>169</v>
      </c>
      <c r="C57" s="432"/>
      <c r="D57" s="429">
        <v>12446000</v>
      </c>
    </row>
    <row r="58" spans="1:4" ht="13.5" thickBot="1">
      <c r="A58" s="435" t="s">
        <v>441</v>
      </c>
      <c r="B58" s="431">
        <v>333</v>
      </c>
      <c r="C58" s="432"/>
      <c r="D58" s="429">
        <v>18965333</v>
      </c>
    </row>
    <row r="59" spans="1:4" ht="0.75" customHeight="1" hidden="1" thickBot="1">
      <c r="A59" s="441"/>
      <c r="B59" s="442"/>
      <c r="C59" s="443"/>
      <c r="D59" s="444"/>
    </row>
    <row r="60" spans="1:4" ht="12.75" customHeight="1" hidden="1" thickBot="1">
      <c r="A60" s="441"/>
      <c r="B60" s="442"/>
      <c r="C60" s="443"/>
      <c r="D60" s="444"/>
    </row>
    <row r="61" spans="1:4" ht="12.75">
      <c r="A61" s="584" t="s">
        <v>17</v>
      </c>
      <c r="B61" s="587" t="s">
        <v>415</v>
      </c>
      <c r="C61" s="584" t="s">
        <v>416</v>
      </c>
      <c r="D61" s="584" t="s">
        <v>417</v>
      </c>
    </row>
    <row r="62" spans="1:4" ht="12.75">
      <c r="A62" s="585"/>
      <c r="B62" s="588"/>
      <c r="C62" s="585"/>
      <c r="D62" s="585"/>
    </row>
    <row r="63" spans="1:4" ht="14.25" customHeight="1" thickBot="1">
      <c r="A63" s="586"/>
      <c r="B63" s="589"/>
      <c r="C63" s="586"/>
      <c r="D63" s="586"/>
    </row>
    <row r="64" spans="1:4" ht="14.25" customHeight="1">
      <c r="A64" s="540" t="s">
        <v>535</v>
      </c>
      <c r="B64" s="431">
        <v>158</v>
      </c>
      <c r="C64" s="432"/>
      <c r="D64" s="429">
        <v>10244667</v>
      </c>
    </row>
    <row r="65" spans="1:4" ht="14.25" customHeight="1">
      <c r="A65" s="435" t="s">
        <v>536</v>
      </c>
      <c r="B65" s="431">
        <v>194</v>
      </c>
      <c r="C65" s="432"/>
      <c r="D65" s="429">
        <v>14478000</v>
      </c>
    </row>
    <row r="66" spans="1:4" ht="14.25" customHeight="1">
      <c r="A66" s="433" t="s">
        <v>430</v>
      </c>
      <c r="B66" s="431"/>
      <c r="C66" s="432"/>
      <c r="D66" s="248"/>
    </row>
    <row r="67" spans="1:4" ht="14.25" customHeight="1">
      <c r="A67" s="453" t="s">
        <v>442</v>
      </c>
      <c r="B67" s="447">
        <v>410</v>
      </c>
      <c r="C67" s="448"/>
      <c r="D67" s="454">
        <v>28871333</v>
      </c>
    </row>
    <row r="68" spans="1:4" ht="14.25" customHeight="1">
      <c r="A68" s="453" t="s">
        <v>537</v>
      </c>
      <c r="B68" s="431">
        <v>125</v>
      </c>
      <c r="C68" s="445"/>
      <c r="D68" s="548">
        <v>10414000</v>
      </c>
    </row>
    <row r="69" spans="1:4" ht="14.25" customHeight="1">
      <c r="A69" s="435" t="s">
        <v>538</v>
      </c>
      <c r="B69" s="431">
        <v>170</v>
      </c>
      <c r="C69" s="541"/>
      <c r="D69" s="429">
        <v>15240000</v>
      </c>
    </row>
    <row r="70" spans="1:4" ht="14.25" customHeight="1">
      <c r="A70" s="544" t="s">
        <v>529</v>
      </c>
      <c r="B70" s="542"/>
      <c r="C70" s="445"/>
      <c r="D70" s="429"/>
    </row>
    <row r="71" spans="1:4" ht="12.75">
      <c r="A71" s="436" t="s">
        <v>539</v>
      </c>
      <c r="B71" s="431">
        <v>306</v>
      </c>
      <c r="C71" s="432"/>
      <c r="D71" s="248">
        <v>18796000</v>
      </c>
    </row>
    <row r="72" spans="1:4" ht="12.75">
      <c r="A72" s="436" t="s">
        <v>443</v>
      </c>
      <c r="B72" s="431"/>
      <c r="C72" s="432"/>
      <c r="D72" s="429"/>
    </row>
    <row r="73" spans="1:4" ht="12.75">
      <c r="A73" s="437" t="s">
        <v>432</v>
      </c>
      <c r="B73" s="431"/>
      <c r="C73" s="432"/>
      <c r="D73" s="429"/>
    </row>
    <row r="74" spans="1:4" ht="12.75">
      <c r="A74" s="436" t="s">
        <v>433</v>
      </c>
      <c r="B74" s="431">
        <v>155</v>
      </c>
      <c r="C74" s="432"/>
      <c r="D74" s="429">
        <v>2794000</v>
      </c>
    </row>
    <row r="75" spans="1:4" ht="12.75">
      <c r="A75" s="437" t="s">
        <v>434</v>
      </c>
      <c r="B75" s="431"/>
      <c r="C75" s="432"/>
      <c r="D75" s="429"/>
    </row>
    <row r="76" spans="1:4" ht="12.75">
      <c r="A76" s="436" t="s">
        <v>435</v>
      </c>
      <c r="B76" s="431">
        <v>100</v>
      </c>
      <c r="C76" s="432"/>
      <c r="D76" s="429">
        <v>4402667</v>
      </c>
    </row>
    <row r="77" spans="1:4" ht="12.75">
      <c r="A77" s="437" t="s">
        <v>436</v>
      </c>
      <c r="B77" s="431"/>
      <c r="C77" s="432"/>
      <c r="D77" s="429"/>
    </row>
    <row r="78" spans="1:4" ht="12.75">
      <c r="A78" s="436" t="s">
        <v>444</v>
      </c>
      <c r="B78" s="431">
        <v>215</v>
      </c>
      <c r="C78" s="432"/>
      <c r="D78" s="429">
        <v>1778000</v>
      </c>
    </row>
    <row r="79" spans="1:4" ht="12.75">
      <c r="A79" s="436" t="s">
        <v>445</v>
      </c>
      <c r="B79" s="431">
        <v>80</v>
      </c>
      <c r="C79" s="432"/>
      <c r="D79" s="429">
        <v>423333</v>
      </c>
    </row>
    <row r="80" spans="1:4" ht="12.75">
      <c r="A80" s="436" t="s">
        <v>540</v>
      </c>
      <c r="B80" s="431">
        <v>277</v>
      </c>
      <c r="C80" s="432"/>
      <c r="D80" s="429">
        <v>3048000</v>
      </c>
    </row>
    <row r="81" spans="1:4" ht="12.75">
      <c r="A81" s="436" t="s">
        <v>448</v>
      </c>
      <c r="B81" s="431">
        <v>110</v>
      </c>
      <c r="C81" s="432"/>
      <c r="D81" s="429">
        <v>1608667</v>
      </c>
    </row>
    <row r="82" spans="1:4" ht="12.75">
      <c r="A82" s="434" t="s">
        <v>217</v>
      </c>
      <c r="B82" s="431"/>
      <c r="C82" s="432"/>
      <c r="D82" s="429"/>
    </row>
    <row r="83" spans="1:4" ht="12.75">
      <c r="A83" s="430" t="s">
        <v>523</v>
      </c>
      <c r="B83" s="431"/>
      <c r="C83" s="432"/>
      <c r="D83" s="429"/>
    </row>
    <row r="84" spans="1:4" ht="12.75">
      <c r="A84" s="543" t="s">
        <v>541</v>
      </c>
      <c r="B84" s="431"/>
      <c r="C84" s="432"/>
      <c r="D84" s="429"/>
    </row>
    <row r="85" spans="1:4" ht="12.75">
      <c r="A85" s="436" t="s">
        <v>542</v>
      </c>
      <c r="B85" s="431">
        <v>110</v>
      </c>
      <c r="C85" s="432">
        <v>40000</v>
      </c>
      <c r="D85" s="429">
        <v>4400000</v>
      </c>
    </row>
    <row r="86" spans="1:4" ht="12.75">
      <c r="A86" s="436" t="s">
        <v>543</v>
      </c>
      <c r="B86" s="557">
        <v>49.33</v>
      </c>
      <c r="C86" s="432">
        <v>40000</v>
      </c>
      <c r="D86" s="429">
        <v>1973333</v>
      </c>
    </row>
    <row r="87" spans="1:4" ht="27" customHeight="1">
      <c r="A87" s="436" t="s">
        <v>555</v>
      </c>
      <c r="B87" s="557">
        <v>6.67</v>
      </c>
      <c r="C87" s="432">
        <v>112000</v>
      </c>
      <c r="D87" s="429">
        <v>746667</v>
      </c>
    </row>
    <row r="88" spans="1:4" ht="27" customHeight="1">
      <c r="A88" s="436" t="s">
        <v>544</v>
      </c>
      <c r="B88" s="557">
        <v>69.33</v>
      </c>
      <c r="C88" s="432">
        <v>156800</v>
      </c>
      <c r="D88" s="429">
        <v>10871467</v>
      </c>
    </row>
    <row r="89" spans="1:4" ht="12.75">
      <c r="A89" s="436" t="s">
        <v>450</v>
      </c>
      <c r="B89" s="431">
        <v>52</v>
      </c>
      <c r="C89" s="432">
        <v>67200</v>
      </c>
      <c r="D89" s="429">
        <v>3494400</v>
      </c>
    </row>
    <row r="90" spans="1:4" ht="12.75">
      <c r="A90" s="436" t="s">
        <v>451</v>
      </c>
      <c r="B90" s="557">
        <v>62.67</v>
      </c>
      <c r="C90" s="432">
        <v>22400</v>
      </c>
      <c r="D90" s="429">
        <v>1403733</v>
      </c>
    </row>
    <row r="91" spans="1:4" ht="25.5">
      <c r="A91" s="436" t="s">
        <v>452</v>
      </c>
      <c r="B91" s="431">
        <v>6</v>
      </c>
      <c r="C91" s="432">
        <v>240000</v>
      </c>
      <c r="D91" s="429">
        <v>1440000</v>
      </c>
    </row>
    <row r="92" spans="1:4" ht="51">
      <c r="A92" s="436" t="s">
        <v>545</v>
      </c>
      <c r="B92" s="431">
        <v>26</v>
      </c>
      <c r="C92" s="432">
        <v>192000</v>
      </c>
      <c r="D92" s="429">
        <v>4992000</v>
      </c>
    </row>
    <row r="93" spans="1:4" ht="38.25">
      <c r="A93" s="436" t="s">
        <v>546</v>
      </c>
      <c r="B93" s="431">
        <v>6</v>
      </c>
      <c r="C93" s="432">
        <v>144000</v>
      </c>
      <c r="D93" s="429">
        <v>864000</v>
      </c>
    </row>
    <row r="94" spans="1:4" ht="12.75">
      <c r="A94" s="436" t="s">
        <v>453</v>
      </c>
      <c r="B94" s="557">
        <v>219.33</v>
      </c>
      <c r="C94" s="432">
        <v>45000</v>
      </c>
      <c r="D94" s="429">
        <v>9870000</v>
      </c>
    </row>
    <row r="95" spans="1:4" ht="23.25" customHeight="1">
      <c r="A95" s="436" t="s">
        <v>455</v>
      </c>
      <c r="B95" s="431">
        <v>76</v>
      </c>
      <c r="C95" s="432">
        <v>71500</v>
      </c>
      <c r="D95" s="429">
        <v>5434000</v>
      </c>
    </row>
    <row r="96" spans="1:4" ht="12.75">
      <c r="A96" s="436" t="s">
        <v>454</v>
      </c>
      <c r="B96" s="557">
        <v>20.67</v>
      </c>
      <c r="C96" s="432">
        <v>71500</v>
      </c>
      <c r="D96" s="429">
        <v>1477667</v>
      </c>
    </row>
    <row r="97" spans="1:4" ht="15.75" customHeight="1">
      <c r="A97" s="436" t="s">
        <v>456</v>
      </c>
      <c r="B97" s="557">
        <v>99.33</v>
      </c>
      <c r="C97" s="432">
        <v>51000</v>
      </c>
      <c r="D97" s="429">
        <v>5066000</v>
      </c>
    </row>
    <row r="98" spans="1:4" ht="12.75">
      <c r="A98" s="436" t="s">
        <v>547</v>
      </c>
      <c r="B98" s="557">
        <v>290.67</v>
      </c>
      <c r="C98" s="432">
        <v>18000</v>
      </c>
      <c r="D98" s="429">
        <v>5232000</v>
      </c>
    </row>
    <row r="99" spans="1:4" ht="12.75">
      <c r="A99" s="430" t="s">
        <v>524</v>
      </c>
      <c r="B99" s="431"/>
      <c r="C99" s="432"/>
      <c r="D99" s="429"/>
    </row>
    <row r="100" spans="1:4" ht="12.75">
      <c r="A100" s="437" t="s">
        <v>541</v>
      </c>
      <c r="B100" s="431"/>
      <c r="C100" s="432"/>
      <c r="D100" s="429"/>
    </row>
    <row r="101" spans="1:4" ht="12.75">
      <c r="A101" s="436" t="s">
        <v>542</v>
      </c>
      <c r="B101" s="431">
        <v>60</v>
      </c>
      <c r="C101" s="432">
        <v>38000</v>
      </c>
      <c r="D101" s="429">
        <v>2280000</v>
      </c>
    </row>
    <row r="102" spans="1:4" ht="12.75">
      <c r="A102" s="436" t="s">
        <v>548</v>
      </c>
      <c r="B102" s="431">
        <v>20</v>
      </c>
      <c r="C102" s="432">
        <v>38000</v>
      </c>
      <c r="D102" s="429">
        <v>760000</v>
      </c>
    </row>
    <row r="103" spans="1:4" ht="24.75" customHeight="1">
      <c r="A103" s="436" t="s">
        <v>449</v>
      </c>
      <c r="B103" s="431">
        <v>6</v>
      </c>
      <c r="C103" s="432">
        <v>106000</v>
      </c>
      <c r="D103" s="429">
        <v>636000</v>
      </c>
    </row>
    <row r="104" spans="1:4" ht="24.75" customHeight="1">
      <c r="A104" s="436" t="s">
        <v>544</v>
      </c>
      <c r="B104" s="447">
        <v>29</v>
      </c>
      <c r="C104" s="448">
        <v>148400</v>
      </c>
      <c r="D104" s="444">
        <v>4303600</v>
      </c>
    </row>
    <row r="105" spans="1:4" ht="12.75">
      <c r="A105" s="436" t="s">
        <v>450</v>
      </c>
      <c r="B105" s="431">
        <v>22</v>
      </c>
      <c r="C105" s="432">
        <v>63600</v>
      </c>
      <c r="D105" s="248">
        <v>1399200</v>
      </c>
    </row>
    <row r="106" spans="1:4" ht="18.75" customHeight="1" thickBot="1">
      <c r="A106" s="545" t="s">
        <v>451</v>
      </c>
      <c r="B106" s="558">
        <v>34.33</v>
      </c>
      <c r="C106" s="546">
        <v>21200</v>
      </c>
      <c r="D106" s="547">
        <v>727867</v>
      </c>
    </row>
    <row r="107" spans="1:4" ht="24" customHeight="1">
      <c r="A107" s="594" t="s">
        <v>17</v>
      </c>
      <c r="B107" s="597" t="s">
        <v>415</v>
      </c>
      <c r="C107" s="594" t="s">
        <v>416</v>
      </c>
      <c r="D107" s="594" t="s">
        <v>417</v>
      </c>
    </row>
    <row r="108" spans="1:4" ht="15" customHeight="1" thickBot="1">
      <c r="A108" s="595"/>
      <c r="B108" s="598"/>
      <c r="C108" s="595"/>
      <c r="D108" s="595"/>
    </row>
    <row r="109" spans="1:4" ht="11.25" customHeight="1" hidden="1" thickBot="1">
      <c r="A109" s="596"/>
      <c r="B109" s="599"/>
      <c r="C109" s="596"/>
      <c r="D109" s="596"/>
    </row>
    <row r="110" spans="1:4" ht="28.5" customHeight="1">
      <c r="A110" s="556" t="s">
        <v>452</v>
      </c>
      <c r="B110" s="559">
        <v>0.67</v>
      </c>
      <c r="C110" s="551">
        <v>239000</v>
      </c>
      <c r="D110" s="552">
        <v>159333</v>
      </c>
    </row>
    <row r="111" spans="1:4" ht="53.25" customHeight="1">
      <c r="A111" s="436" t="s">
        <v>545</v>
      </c>
      <c r="B111" s="560">
        <v>13.67</v>
      </c>
      <c r="C111" s="555">
        <v>191200</v>
      </c>
      <c r="D111" s="248">
        <v>2613067</v>
      </c>
    </row>
    <row r="112" spans="1:4" ht="45.75" customHeight="1">
      <c r="A112" s="553" t="s">
        <v>546</v>
      </c>
      <c r="B112" s="431">
        <v>3</v>
      </c>
      <c r="C112" s="554">
        <v>143400</v>
      </c>
      <c r="D112" s="550">
        <v>430200</v>
      </c>
    </row>
    <row r="113" spans="1:4" ht="12.75">
      <c r="A113" s="436" t="s">
        <v>453</v>
      </c>
      <c r="B113" s="561">
        <v>119.33</v>
      </c>
      <c r="C113" s="432">
        <v>43000</v>
      </c>
      <c r="D113" s="429">
        <v>5131333</v>
      </c>
    </row>
    <row r="114" spans="1:4" ht="25.5">
      <c r="A114" s="436" t="s">
        <v>455</v>
      </c>
      <c r="B114" s="431">
        <v>45</v>
      </c>
      <c r="C114" s="432">
        <v>68000</v>
      </c>
      <c r="D114" s="429">
        <v>3060000</v>
      </c>
    </row>
    <row r="115" spans="1:4" ht="12.75">
      <c r="A115" s="436" t="s">
        <v>454</v>
      </c>
      <c r="B115" s="431">
        <v>10</v>
      </c>
      <c r="C115" s="432">
        <v>68000</v>
      </c>
      <c r="D115" s="429">
        <v>680000</v>
      </c>
    </row>
    <row r="116" spans="1:4" ht="15" customHeight="1">
      <c r="A116" s="436" t="s">
        <v>456</v>
      </c>
      <c r="B116" s="557">
        <v>51.67</v>
      </c>
      <c r="C116" s="432">
        <v>48500</v>
      </c>
      <c r="D116" s="429">
        <v>2505833</v>
      </c>
    </row>
    <row r="117" spans="1:4" ht="12.75">
      <c r="A117" s="436" t="s">
        <v>547</v>
      </c>
      <c r="B117" s="557">
        <v>136.67</v>
      </c>
      <c r="C117" s="432">
        <v>18000</v>
      </c>
      <c r="D117" s="429">
        <v>2460000</v>
      </c>
    </row>
    <row r="118" spans="1:4" ht="12" customHeight="1">
      <c r="A118" s="430" t="s">
        <v>457</v>
      </c>
      <c r="B118" s="431"/>
      <c r="C118" s="432"/>
      <c r="D118" s="429"/>
    </row>
    <row r="119" spans="1:4" ht="12.75">
      <c r="A119" s="436" t="s">
        <v>458</v>
      </c>
      <c r="B119" s="431">
        <v>1220</v>
      </c>
      <c r="C119" s="432">
        <v>65000</v>
      </c>
      <c r="D119" s="429">
        <v>79300000</v>
      </c>
    </row>
    <row r="120" spans="1:4" ht="25.5">
      <c r="A120" s="436" t="s">
        <v>549</v>
      </c>
      <c r="B120" s="431">
        <v>190</v>
      </c>
      <c r="C120" s="432">
        <v>20000</v>
      </c>
      <c r="D120" s="429">
        <v>3800000</v>
      </c>
    </row>
    <row r="121" spans="1:4" ht="12.75">
      <c r="A121" s="436" t="s">
        <v>459</v>
      </c>
      <c r="B121" s="431">
        <v>1537</v>
      </c>
      <c r="C121" s="432">
        <v>10000</v>
      </c>
      <c r="D121" s="429">
        <v>15370000</v>
      </c>
    </row>
    <row r="122" spans="1:4" ht="12.75">
      <c r="A122" s="436" t="s">
        <v>460</v>
      </c>
      <c r="B122" s="431">
        <v>2392</v>
      </c>
      <c r="C122" s="432">
        <v>1000</v>
      </c>
      <c r="D122" s="444">
        <v>2392000</v>
      </c>
    </row>
    <row r="123" spans="1:4" ht="12.75">
      <c r="A123" s="446" t="s">
        <v>550</v>
      </c>
      <c r="B123" s="562">
        <v>69.33</v>
      </c>
      <c r="C123" s="549">
        <v>186000</v>
      </c>
      <c r="D123" s="248">
        <v>12896000</v>
      </c>
    </row>
    <row r="124" spans="1:4" ht="13.5" thickBot="1">
      <c r="A124" s="446" t="s">
        <v>551</v>
      </c>
      <c r="B124" s="562">
        <v>33.33</v>
      </c>
      <c r="C124" s="549">
        <v>177000</v>
      </c>
      <c r="D124" s="513">
        <v>5900000</v>
      </c>
    </row>
    <row r="125" spans="1:4" ht="25.5" customHeight="1" thickBot="1">
      <c r="A125" s="449" t="s">
        <v>461</v>
      </c>
      <c r="B125" s="450"/>
      <c r="C125" s="451"/>
      <c r="D125" s="451">
        <f>SUM(D10:D124)</f>
        <v>1014599811</v>
      </c>
    </row>
    <row r="126" spans="1:5" ht="18" customHeight="1">
      <c r="A126" s="452" t="s">
        <v>552</v>
      </c>
      <c r="B126" s="423"/>
      <c r="C126" s="424"/>
      <c r="D126" s="425"/>
      <c r="E126" s="7"/>
    </row>
    <row r="127" spans="1:5" ht="18" customHeight="1">
      <c r="A127" s="433" t="s">
        <v>556</v>
      </c>
      <c r="B127" s="557">
        <v>194.67</v>
      </c>
      <c r="C127" s="432">
        <v>11700</v>
      </c>
      <c r="D127" s="248">
        <v>2277600</v>
      </c>
      <c r="E127" s="7"/>
    </row>
    <row r="128" spans="1:4" ht="13.5" customHeight="1">
      <c r="A128" s="433" t="s">
        <v>557</v>
      </c>
      <c r="B128" s="557">
        <v>98.67</v>
      </c>
      <c r="C128" s="432">
        <v>11700</v>
      </c>
      <c r="D128" s="248">
        <v>1154400</v>
      </c>
    </row>
    <row r="129" spans="1:4" ht="13.5" customHeight="1" hidden="1" thickBot="1">
      <c r="A129" s="433" t="s">
        <v>462</v>
      </c>
      <c r="B129" s="431"/>
      <c r="C129" s="432"/>
      <c r="D129" s="429"/>
    </row>
    <row r="130" spans="1:4" ht="16.5" customHeight="1">
      <c r="A130" s="433" t="s">
        <v>553</v>
      </c>
      <c r="B130" s="431"/>
      <c r="C130" s="432"/>
      <c r="D130" s="429"/>
    </row>
    <row r="131" spans="1:4" ht="12.75">
      <c r="A131" s="453" t="s">
        <v>558</v>
      </c>
      <c r="B131" s="431">
        <v>6</v>
      </c>
      <c r="C131" s="432">
        <v>970000</v>
      </c>
      <c r="D131" s="429">
        <v>5820000</v>
      </c>
    </row>
    <row r="132" spans="1:4" ht="12.75">
      <c r="A132" s="150" t="s">
        <v>559</v>
      </c>
      <c r="B132" s="562">
        <v>3.33</v>
      </c>
      <c r="C132" s="448">
        <v>970000</v>
      </c>
      <c r="D132" s="454">
        <v>3233333</v>
      </c>
    </row>
    <row r="133" spans="1:4" ht="12.75">
      <c r="A133" s="364" t="s">
        <v>554</v>
      </c>
      <c r="B133" s="447"/>
      <c r="C133" s="448"/>
      <c r="D133" s="454"/>
    </row>
    <row r="134" spans="1:4" ht="12.75">
      <c r="A134" s="453" t="s">
        <v>558</v>
      </c>
      <c r="B134" s="447">
        <v>1624</v>
      </c>
      <c r="C134" s="448">
        <v>430</v>
      </c>
      <c r="D134" s="454">
        <v>698320</v>
      </c>
    </row>
    <row r="135" spans="1:4" ht="12.75">
      <c r="A135" s="150" t="s">
        <v>559</v>
      </c>
      <c r="B135" s="563">
        <v>797.33</v>
      </c>
      <c r="C135" s="448">
        <v>430</v>
      </c>
      <c r="D135" s="454">
        <v>342853</v>
      </c>
    </row>
    <row r="136" spans="1:4" ht="19.5" customHeight="1" thickBot="1">
      <c r="A136" s="455" t="s">
        <v>463</v>
      </c>
      <c r="B136" s="456"/>
      <c r="C136" s="440"/>
      <c r="D136" s="457">
        <f>SUM(D127:D135)</f>
        <v>13526506</v>
      </c>
    </row>
    <row r="137" spans="1:4" ht="20.25" customHeight="1" thickBot="1">
      <c r="A137" s="455" t="s">
        <v>464</v>
      </c>
      <c r="B137" s="458"/>
      <c r="C137" s="459"/>
      <c r="D137" s="460">
        <f>SUM(D125,D136)</f>
        <v>1028126317</v>
      </c>
    </row>
  </sheetData>
  <mergeCells count="14">
    <mergeCell ref="A107:A109"/>
    <mergeCell ref="B107:B109"/>
    <mergeCell ref="C107:C109"/>
    <mergeCell ref="D107:D109"/>
    <mergeCell ref="C1:D1"/>
    <mergeCell ref="C2:D2"/>
    <mergeCell ref="A61:A63"/>
    <mergeCell ref="B61:B63"/>
    <mergeCell ref="C61:C63"/>
    <mergeCell ref="D61:D63"/>
    <mergeCell ref="A6:A8"/>
    <mergeCell ref="B6:B8"/>
    <mergeCell ref="C6:C8"/>
    <mergeCell ref="D6:D8"/>
  </mergeCells>
  <printOptions horizontalCentered="1"/>
  <pageMargins left="0.3937007874015748" right="0.3937007874015748" top="0.4724409448818898" bottom="0.35433070866141736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B1">
      <selection activeCell="N5" sqref="N5"/>
    </sheetView>
  </sheetViews>
  <sheetFormatPr defaultColWidth="9.140625" defaultRowHeight="12.75"/>
  <cols>
    <col min="1" max="1" width="21.140625" style="312" customWidth="1"/>
    <col min="2" max="2" width="6.8515625" style="312" customWidth="1"/>
    <col min="3" max="3" width="6.7109375" style="312" customWidth="1"/>
    <col min="4" max="4" width="7.00390625" style="312" customWidth="1"/>
    <col min="5" max="5" width="8.28125" style="312" customWidth="1"/>
    <col min="6" max="6" width="9.140625" style="312" customWidth="1"/>
    <col min="7" max="7" width="9.28125" style="312" customWidth="1"/>
    <col min="8" max="8" width="8.8515625" style="312" customWidth="1"/>
    <col min="9" max="9" width="8.28125" style="312" customWidth="1"/>
    <col min="10" max="10" width="7.421875" style="312" bestFit="1" customWidth="1"/>
    <col min="11" max="11" width="8.421875" style="312" customWidth="1"/>
    <col min="12" max="12" width="6.421875" style="312" customWidth="1"/>
    <col min="13" max="15" width="8.8515625" style="312" bestFit="1" customWidth="1"/>
    <col min="16" max="16" width="9.57421875" style="312" customWidth="1"/>
    <col min="17" max="16384" width="9.140625" style="312" customWidth="1"/>
  </cols>
  <sheetData>
    <row r="1" spans="1:16" ht="12.75">
      <c r="A1" s="311"/>
      <c r="B1" s="311"/>
      <c r="C1" s="311"/>
      <c r="D1" s="311"/>
      <c r="E1" s="311"/>
      <c r="F1" s="311"/>
      <c r="G1" s="311"/>
      <c r="H1" s="311"/>
      <c r="I1" s="311"/>
      <c r="K1" s="313"/>
      <c r="L1" s="313"/>
      <c r="M1" s="46" t="s">
        <v>297</v>
      </c>
      <c r="N1" s="46"/>
      <c r="O1" s="46"/>
      <c r="P1" s="46"/>
    </row>
    <row r="2" spans="1:16" ht="12.75">
      <c r="A2" s="311"/>
      <c r="B2" s="311"/>
      <c r="C2" s="311"/>
      <c r="D2" s="311"/>
      <c r="E2" s="311"/>
      <c r="F2" s="311"/>
      <c r="G2" s="311"/>
      <c r="H2" s="311"/>
      <c r="I2" s="311"/>
      <c r="J2" s="314"/>
      <c r="K2" s="314"/>
      <c r="L2" s="314"/>
      <c r="M2" s="538" t="s">
        <v>594</v>
      </c>
      <c r="N2" s="36"/>
      <c r="O2" s="36"/>
      <c r="P2" s="36"/>
    </row>
    <row r="3" spans="1:16" ht="12.75">
      <c r="A3" s="311"/>
      <c r="B3" s="311"/>
      <c r="C3" s="311"/>
      <c r="D3" s="311"/>
      <c r="E3" s="311"/>
      <c r="F3" s="311"/>
      <c r="G3" s="311"/>
      <c r="H3" s="311"/>
      <c r="I3" s="311"/>
      <c r="J3" s="314"/>
      <c r="K3" s="314"/>
      <c r="L3" s="314"/>
      <c r="M3" s="314"/>
      <c r="N3" s="314"/>
      <c r="O3" s="314"/>
      <c r="P3" s="315"/>
    </row>
    <row r="4" spans="1:16" ht="19.5">
      <c r="A4" s="316" t="s">
        <v>261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9.5">
      <c r="A5" s="316" t="s">
        <v>511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13.5" thickBot="1">
      <c r="A6" s="311"/>
      <c r="B6" s="317"/>
      <c r="C6" s="317"/>
      <c r="D6" s="317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8" t="s">
        <v>0</v>
      </c>
    </row>
    <row r="7" spans="1:16" ht="15.75" customHeight="1" thickBot="1">
      <c r="A7" s="319"/>
      <c r="B7" s="320" t="s">
        <v>262</v>
      </c>
      <c r="C7" s="321" t="s">
        <v>263</v>
      </c>
      <c r="D7" s="321"/>
      <c r="E7" s="603" t="s">
        <v>264</v>
      </c>
      <c r="F7" s="604"/>
      <c r="G7" s="605"/>
      <c r="H7" s="603" t="s">
        <v>265</v>
      </c>
      <c r="I7" s="604"/>
      <c r="J7" s="604"/>
      <c r="K7" s="604"/>
      <c r="L7" s="604"/>
      <c r="M7" s="605"/>
      <c r="N7" s="600" t="s">
        <v>501</v>
      </c>
      <c r="O7" s="601"/>
      <c r="P7" s="602"/>
    </row>
    <row r="8" spans="1:16" ht="15.75" customHeight="1">
      <c r="A8" s="322" t="s">
        <v>266</v>
      </c>
      <c r="B8" s="323" t="s">
        <v>267</v>
      </c>
      <c r="C8" s="323" t="s">
        <v>268</v>
      </c>
      <c r="D8" s="323" t="s">
        <v>269</v>
      </c>
      <c r="E8" s="324" t="s">
        <v>270</v>
      </c>
      <c r="F8" s="325" t="s">
        <v>271</v>
      </c>
      <c r="G8" s="326" t="s">
        <v>272</v>
      </c>
      <c r="H8" s="324" t="s">
        <v>273</v>
      </c>
      <c r="I8" s="325" t="s">
        <v>274</v>
      </c>
      <c r="J8" s="325" t="s">
        <v>275</v>
      </c>
      <c r="K8" s="327" t="s">
        <v>276</v>
      </c>
      <c r="L8" s="327" t="s">
        <v>26</v>
      </c>
      <c r="M8" s="326" t="s">
        <v>272</v>
      </c>
      <c r="N8" s="328" t="s">
        <v>277</v>
      </c>
      <c r="O8" s="327" t="s">
        <v>278</v>
      </c>
      <c r="P8" s="326" t="s">
        <v>279</v>
      </c>
    </row>
    <row r="9" spans="1:16" ht="15.75" customHeight="1" thickBot="1">
      <c r="A9" s="348" t="s">
        <v>280</v>
      </c>
      <c r="B9" s="349" t="s">
        <v>281</v>
      </c>
      <c r="C9" s="350">
        <v>39814</v>
      </c>
      <c r="D9" s="350">
        <v>40178</v>
      </c>
      <c r="E9" s="351" t="s">
        <v>282</v>
      </c>
      <c r="F9" s="352" t="s">
        <v>283</v>
      </c>
      <c r="G9" s="353" t="s">
        <v>284</v>
      </c>
      <c r="H9" s="351" t="s">
        <v>285</v>
      </c>
      <c r="I9" s="352" t="s">
        <v>286</v>
      </c>
      <c r="J9" s="352" t="s">
        <v>36</v>
      </c>
      <c r="K9" s="354" t="s">
        <v>287</v>
      </c>
      <c r="L9" s="354" t="s">
        <v>36</v>
      </c>
      <c r="M9" s="353" t="s">
        <v>288</v>
      </c>
      <c r="N9" s="355" t="s">
        <v>289</v>
      </c>
      <c r="O9" s="354" t="s">
        <v>289</v>
      </c>
      <c r="P9" s="353" t="s">
        <v>290</v>
      </c>
    </row>
    <row r="10" spans="1:16" s="329" customFormat="1" ht="18" customHeight="1">
      <c r="A10" s="330" t="s">
        <v>291</v>
      </c>
      <c r="B10" s="356"/>
      <c r="C10" s="571">
        <v>62</v>
      </c>
      <c r="D10" s="531">
        <v>64</v>
      </c>
      <c r="E10" s="532">
        <v>52744</v>
      </c>
      <c r="F10" s="532">
        <f aca="true" t="shared" si="0" ref="F10:F17">M10-E10</f>
        <v>458832</v>
      </c>
      <c r="G10" s="533">
        <f aca="true" t="shared" si="1" ref="G10:G17">SUM(E10:F10)</f>
        <v>511576</v>
      </c>
      <c r="H10" s="534">
        <v>253680</v>
      </c>
      <c r="I10" s="532">
        <v>57674</v>
      </c>
      <c r="J10" s="532">
        <v>195182</v>
      </c>
      <c r="K10" s="535"/>
      <c r="L10" s="535">
        <v>5040</v>
      </c>
      <c r="M10" s="533">
        <f aca="true" t="shared" si="2" ref="M10:M17">SUM(H10:L10)</f>
        <v>511576</v>
      </c>
      <c r="N10" s="534">
        <f aca="true" t="shared" si="3" ref="N10:N17">F10</f>
        <v>458832</v>
      </c>
      <c r="O10" s="536">
        <v>87334</v>
      </c>
      <c r="P10" s="537">
        <f aca="true" t="shared" si="4" ref="P10:P17">N10-O10</f>
        <v>371498</v>
      </c>
    </row>
    <row r="11" spans="1:16" s="338" customFormat="1" ht="18" customHeight="1">
      <c r="A11" s="331" t="s">
        <v>197</v>
      </c>
      <c r="B11" s="360">
        <v>498</v>
      </c>
      <c r="C11" s="539">
        <v>64</v>
      </c>
      <c r="D11" s="357">
        <v>64</v>
      </c>
      <c r="E11" s="332">
        <v>5685</v>
      </c>
      <c r="F11" s="333">
        <f t="shared" si="0"/>
        <v>192681</v>
      </c>
      <c r="G11" s="334">
        <f t="shared" si="1"/>
        <v>198366</v>
      </c>
      <c r="H11" s="335">
        <v>129379</v>
      </c>
      <c r="I11" s="336">
        <v>42368</v>
      </c>
      <c r="J11" s="336">
        <v>26040</v>
      </c>
      <c r="K11" s="336"/>
      <c r="L11" s="336">
        <v>579</v>
      </c>
      <c r="M11" s="334">
        <f t="shared" si="2"/>
        <v>198366</v>
      </c>
      <c r="N11" s="335">
        <f t="shared" si="3"/>
        <v>192681</v>
      </c>
      <c r="O11" s="529">
        <v>115834</v>
      </c>
      <c r="P11" s="337">
        <f t="shared" si="4"/>
        <v>76847</v>
      </c>
    </row>
    <row r="12" spans="1:16" s="338" customFormat="1" ht="18" customHeight="1">
      <c r="A12" s="331" t="s">
        <v>292</v>
      </c>
      <c r="B12" s="360">
        <v>928</v>
      </c>
      <c r="C12" s="539">
        <v>10.5</v>
      </c>
      <c r="D12" s="357">
        <v>10.5</v>
      </c>
      <c r="E12" s="332">
        <v>3000</v>
      </c>
      <c r="F12" s="333">
        <f t="shared" si="0"/>
        <v>35457</v>
      </c>
      <c r="G12" s="334">
        <f t="shared" si="1"/>
        <v>38457</v>
      </c>
      <c r="H12" s="335">
        <v>26092</v>
      </c>
      <c r="I12" s="336">
        <v>8496</v>
      </c>
      <c r="J12" s="336">
        <v>3343</v>
      </c>
      <c r="K12" s="336"/>
      <c r="L12" s="336">
        <v>526</v>
      </c>
      <c r="M12" s="334">
        <f t="shared" si="2"/>
        <v>38457</v>
      </c>
      <c r="N12" s="335">
        <f t="shared" si="3"/>
        <v>35457</v>
      </c>
      <c r="O12" s="529">
        <v>25071</v>
      </c>
      <c r="P12" s="337">
        <f t="shared" si="4"/>
        <v>10386</v>
      </c>
    </row>
    <row r="13" spans="1:16" ht="18" customHeight="1">
      <c r="A13" s="331" t="s">
        <v>293</v>
      </c>
      <c r="B13" s="361">
        <v>1377</v>
      </c>
      <c r="C13" s="572">
        <v>149.5</v>
      </c>
      <c r="D13" s="358">
        <v>149.5</v>
      </c>
      <c r="E13" s="333">
        <v>6315</v>
      </c>
      <c r="F13" s="333">
        <f t="shared" si="0"/>
        <v>483159</v>
      </c>
      <c r="G13" s="334">
        <f t="shared" si="1"/>
        <v>489474</v>
      </c>
      <c r="H13" s="339">
        <v>315170</v>
      </c>
      <c r="I13" s="333">
        <v>102979</v>
      </c>
      <c r="J13" s="333">
        <v>59406</v>
      </c>
      <c r="K13" s="333">
        <v>11581</v>
      </c>
      <c r="L13" s="333">
        <v>338</v>
      </c>
      <c r="M13" s="334">
        <f t="shared" si="2"/>
        <v>489474</v>
      </c>
      <c r="N13" s="335">
        <f t="shared" si="3"/>
        <v>483159</v>
      </c>
      <c r="O13" s="530">
        <v>318338</v>
      </c>
      <c r="P13" s="337">
        <f t="shared" si="4"/>
        <v>164821</v>
      </c>
    </row>
    <row r="14" spans="1:16" ht="18" customHeight="1">
      <c r="A14" s="340" t="s">
        <v>560</v>
      </c>
      <c r="B14" s="361">
        <v>1059</v>
      </c>
      <c r="C14" s="572">
        <v>120</v>
      </c>
      <c r="D14" s="358">
        <v>120</v>
      </c>
      <c r="E14" s="333">
        <v>21885</v>
      </c>
      <c r="F14" s="333">
        <f t="shared" si="0"/>
        <v>411499</v>
      </c>
      <c r="G14" s="334">
        <f t="shared" si="1"/>
        <v>433384</v>
      </c>
      <c r="H14" s="339">
        <v>258771</v>
      </c>
      <c r="I14" s="333">
        <v>84538</v>
      </c>
      <c r="J14" s="333">
        <v>73729</v>
      </c>
      <c r="K14" s="333">
        <v>6181</v>
      </c>
      <c r="L14" s="333">
        <v>10165</v>
      </c>
      <c r="M14" s="334">
        <f t="shared" si="2"/>
        <v>433384</v>
      </c>
      <c r="N14" s="335">
        <f t="shared" si="3"/>
        <v>411499</v>
      </c>
      <c r="O14" s="530">
        <v>385741</v>
      </c>
      <c r="P14" s="337">
        <f t="shared" si="4"/>
        <v>25758</v>
      </c>
    </row>
    <row r="15" spans="1:16" s="329" customFormat="1" ht="18" customHeight="1">
      <c r="A15" s="340" t="s">
        <v>294</v>
      </c>
      <c r="B15" s="361"/>
      <c r="C15" s="572">
        <v>11.5</v>
      </c>
      <c r="D15" s="358">
        <v>11.5</v>
      </c>
      <c r="E15" s="341">
        <v>4700</v>
      </c>
      <c r="F15" s="333">
        <f t="shared" si="0"/>
        <v>55709</v>
      </c>
      <c r="G15" s="334">
        <f t="shared" si="1"/>
        <v>60409</v>
      </c>
      <c r="H15" s="339">
        <v>23102</v>
      </c>
      <c r="I15" s="333">
        <v>7662</v>
      </c>
      <c r="J15" s="333">
        <v>24011</v>
      </c>
      <c r="K15" s="333"/>
      <c r="L15" s="333">
        <v>5634</v>
      </c>
      <c r="M15" s="334">
        <f t="shared" si="2"/>
        <v>60409</v>
      </c>
      <c r="N15" s="335">
        <f t="shared" si="3"/>
        <v>55709</v>
      </c>
      <c r="O15" s="333">
        <v>14555</v>
      </c>
      <c r="P15" s="337">
        <f t="shared" si="4"/>
        <v>41154</v>
      </c>
    </row>
    <row r="16" spans="1:16" s="338" customFormat="1" ht="18" customHeight="1">
      <c r="A16" s="342" t="s">
        <v>295</v>
      </c>
      <c r="B16" s="360">
        <v>151</v>
      </c>
      <c r="C16" s="539">
        <v>10</v>
      </c>
      <c r="D16" s="539">
        <v>10</v>
      </c>
      <c r="E16" s="332">
        <v>900</v>
      </c>
      <c r="F16" s="333">
        <f t="shared" si="0"/>
        <v>26402</v>
      </c>
      <c r="G16" s="334">
        <f t="shared" si="1"/>
        <v>27302</v>
      </c>
      <c r="H16" s="335">
        <v>19596</v>
      </c>
      <c r="I16" s="336">
        <v>6303</v>
      </c>
      <c r="J16" s="336">
        <v>1403</v>
      </c>
      <c r="K16" s="336"/>
      <c r="L16" s="336"/>
      <c r="M16" s="334">
        <f t="shared" si="2"/>
        <v>27302</v>
      </c>
      <c r="N16" s="335">
        <f t="shared" si="3"/>
        <v>26402</v>
      </c>
      <c r="O16" s="529">
        <v>22179</v>
      </c>
      <c r="P16" s="337">
        <f t="shared" si="4"/>
        <v>4223</v>
      </c>
    </row>
    <row r="17" spans="1:16" s="338" customFormat="1" ht="18" customHeight="1">
      <c r="A17" s="331" t="s">
        <v>296</v>
      </c>
      <c r="B17" s="360"/>
      <c r="C17" s="357">
        <v>3</v>
      </c>
      <c r="D17" s="357">
        <v>0</v>
      </c>
      <c r="E17" s="332">
        <v>100</v>
      </c>
      <c r="F17" s="333">
        <f t="shared" si="0"/>
        <v>3795</v>
      </c>
      <c r="G17" s="334">
        <f t="shared" si="1"/>
        <v>3895</v>
      </c>
      <c r="H17" s="335">
        <v>1548</v>
      </c>
      <c r="I17" s="336">
        <v>511</v>
      </c>
      <c r="J17" s="336">
        <v>1836</v>
      </c>
      <c r="K17" s="336"/>
      <c r="L17" s="336"/>
      <c r="M17" s="334">
        <f t="shared" si="2"/>
        <v>3895</v>
      </c>
      <c r="N17" s="335">
        <f t="shared" si="3"/>
        <v>3795</v>
      </c>
      <c r="O17" s="336"/>
      <c r="P17" s="337">
        <f t="shared" si="4"/>
        <v>3795</v>
      </c>
    </row>
    <row r="18" spans="1:16" ht="18" customHeight="1">
      <c r="A18" s="347" t="s">
        <v>300</v>
      </c>
      <c r="B18" s="362">
        <f aca="true" t="shared" si="5" ref="B18:P18">SUM(B10:B17)</f>
        <v>4013</v>
      </c>
      <c r="C18" s="359">
        <f t="shared" si="5"/>
        <v>430.5</v>
      </c>
      <c r="D18" s="359">
        <f t="shared" si="5"/>
        <v>429.5</v>
      </c>
      <c r="E18" s="344">
        <f t="shared" si="5"/>
        <v>95329</v>
      </c>
      <c r="F18" s="344">
        <f t="shared" si="5"/>
        <v>1667534</v>
      </c>
      <c r="G18" s="345">
        <f t="shared" si="5"/>
        <v>1762863</v>
      </c>
      <c r="H18" s="343">
        <f t="shared" si="5"/>
        <v>1027338</v>
      </c>
      <c r="I18" s="344">
        <f t="shared" si="5"/>
        <v>310531</v>
      </c>
      <c r="J18" s="344">
        <f t="shared" si="5"/>
        <v>384950</v>
      </c>
      <c r="K18" s="344">
        <f t="shared" si="5"/>
        <v>17762</v>
      </c>
      <c r="L18" s="344">
        <f t="shared" si="5"/>
        <v>22282</v>
      </c>
      <c r="M18" s="345">
        <f t="shared" si="5"/>
        <v>1762863</v>
      </c>
      <c r="N18" s="343">
        <f t="shared" si="5"/>
        <v>1667534</v>
      </c>
      <c r="O18" s="344">
        <f t="shared" si="5"/>
        <v>969052</v>
      </c>
      <c r="P18" s="345">
        <f t="shared" si="5"/>
        <v>698482</v>
      </c>
    </row>
    <row r="19" spans="1:16" s="311" customFormat="1" ht="13.5" thickBot="1">
      <c r="A19" s="367" t="s">
        <v>298</v>
      </c>
      <c r="B19" s="368"/>
      <c r="C19" s="369">
        <v>63</v>
      </c>
      <c r="D19" s="369">
        <v>63</v>
      </c>
      <c r="E19" s="370"/>
      <c r="F19" s="370">
        <f>M19-E19</f>
        <v>0</v>
      </c>
      <c r="G19" s="371">
        <f>SUM(E19:F19)</f>
        <v>0</v>
      </c>
      <c r="H19" s="372"/>
      <c r="I19" s="370"/>
      <c r="J19" s="370"/>
      <c r="K19" s="370"/>
      <c r="L19" s="370"/>
      <c r="M19" s="373"/>
      <c r="N19" s="372"/>
      <c r="O19" s="370"/>
      <c r="P19" s="371"/>
    </row>
    <row r="20" spans="1:16" s="311" customFormat="1" ht="13.5" thickBot="1">
      <c r="A20" s="377" t="s">
        <v>322</v>
      </c>
      <c r="B20" s="514">
        <f>SUM(B18:B19)</f>
        <v>4013</v>
      </c>
      <c r="C20" s="527">
        <f aca="true" t="shared" si="6" ref="C20:P20">SUM(C18:C19)</f>
        <v>493.5</v>
      </c>
      <c r="D20" s="527">
        <f t="shared" si="6"/>
        <v>492.5</v>
      </c>
      <c r="E20" s="519">
        <f t="shared" si="6"/>
        <v>95329</v>
      </c>
      <c r="F20" s="519">
        <f t="shared" si="6"/>
        <v>1667534</v>
      </c>
      <c r="G20" s="516">
        <f t="shared" si="6"/>
        <v>1762863</v>
      </c>
      <c r="H20" s="514">
        <f t="shared" si="6"/>
        <v>1027338</v>
      </c>
      <c r="I20" s="519">
        <f t="shared" si="6"/>
        <v>310531</v>
      </c>
      <c r="J20" s="519">
        <f t="shared" si="6"/>
        <v>384950</v>
      </c>
      <c r="K20" s="519">
        <f t="shared" si="6"/>
        <v>17762</v>
      </c>
      <c r="L20" s="519">
        <f t="shared" si="6"/>
        <v>22282</v>
      </c>
      <c r="M20" s="516">
        <f t="shared" si="6"/>
        <v>1762863</v>
      </c>
      <c r="N20" s="514">
        <f t="shared" si="6"/>
        <v>1667534</v>
      </c>
      <c r="O20" s="519">
        <f t="shared" si="6"/>
        <v>969052</v>
      </c>
      <c r="P20" s="521">
        <f t="shared" si="6"/>
        <v>698482</v>
      </c>
    </row>
    <row r="21" spans="1:16" s="311" customFormat="1" ht="12.75">
      <c r="A21" s="374" t="s">
        <v>320</v>
      </c>
      <c r="B21" s="525"/>
      <c r="C21" s="375">
        <v>10</v>
      </c>
      <c r="D21" s="375">
        <v>4</v>
      </c>
      <c r="E21" s="376"/>
      <c r="F21" s="376"/>
      <c r="G21" s="522"/>
      <c r="H21" s="374"/>
      <c r="I21" s="376"/>
      <c r="J21" s="376"/>
      <c r="K21" s="376"/>
      <c r="L21" s="376"/>
      <c r="M21" s="317"/>
      <c r="N21" s="374"/>
      <c r="O21" s="376"/>
      <c r="P21" s="522"/>
    </row>
    <row r="22" spans="1:16" s="311" customFormat="1" ht="12.75">
      <c r="A22" s="367" t="s">
        <v>321</v>
      </c>
      <c r="B22" s="526"/>
      <c r="C22" s="369">
        <v>11</v>
      </c>
      <c r="D22" s="369">
        <v>242</v>
      </c>
      <c r="E22" s="370"/>
      <c r="F22" s="370"/>
      <c r="G22" s="523"/>
      <c r="H22" s="367"/>
      <c r="I22" s="370"/>
      <c r="J22" s="370"/>
      <c r="K22" s="370"/>
      <c r="L22" s="370"/>
      <c r="M22" s="517"/>
      <c r="N22" s="367"/>
      <c r="O22" s="370"/>
      <c r="P22" s="523"/>
    </row>
    <row r="23" spans="1:16" s="311" customFormat="1" ht="13.5" thickBot="1">
      <c r="A23" s="346" t="s">
        <v>23</v>
      </c>
      <c r="B23" s="515">
        <f>SUM(B20:B22)</f>
        <v>4013</v>
      </c>
      <c r="C23" s="528">
        <f aca="true" t="shared" si="7" ref="C23:P23">SUM(C20:C22)</f>
        <v>514.5</v>
      </c>
      <c r="D23" s="528">
        <f t="shared" si="7"/>
        <v>738.5</v>
      </c>
      <c r="E23" s="520">
        <f t="shared" si="7"/>
        <v>95329</v>
      </c>
      <c r="F23" s="520">
        <f t="shared" si="7"/>
        <v>1667534</v>
      </c>
      <c r="G23" s="518">
        <f t="shared" si="7"/>
        <v>1762863</v>
      </c>
      <c r="H23" s="515">
        <f t="shared" si="7"/>
        <v>1027338</v>
      </c>
      <c r="I23" s="520">
        <f t="shared" si="7"/>
        <v>310531</v>
      </c>
      <c r="J23" s="520">
        <f t="shared" si="7"/>
        <v>384950</v>
      </c>
      <c r="K23" s="520">
        <f t="shared" si="7"/>
        <v>17762</v>
      </c>
      <c r="L23" s="520">
        <f t="shared" si="7"/>
        <v>22282</v>
      </c>
      <c r="M23" s="518">
        <f t="shared" si="7"/>
        <v>1762863</v>
      </c>
      <c r="N23" s="515">
        <f t="shared" si="7"/>
        <v>1667534</v>
      </c>
      <c r="O23" s="520">
        <f t="shared" si="7"/>
        <v>969052</v>
      </c>
      <c r="P23" s="524">
        <f t="shared" si="7"/>
        <v>698482</v>
      </c>
    </row>
  </sheetData>
  <mergeCells count="3">
    <mergeCell ref="N7:P7"/>
    <mergeCell ref="H7:M7"/>
    <mergeCell ref="E7:G7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142"/>
  <sheetViews>
    <sheetView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" sqref="K5"/>
    </sheetView>
  </sheetViews>
  <sheetFormatPr defaultColWidth="9.140625" defaultRowHeight="12.75"/>
  <cols>
    <col min="1" max="1" width="36.28125" style="0" customWidth="1"/>
    <col min="2" max="6" width="8.140625" style="27" customWidth="1"/>
    <col min="7" max="7" width="8.140625" style="117" customWidth="1"/>
    <col min="8" max="8" width="0.9921875" style="117" customWidth="1"/>
    <col min="9" max="13" width="8.140625" style="0" customWidth="1"/>
    <col min="14" max="14" width="8.140625" style="51" customWidth="1"/>
  </cols>
  <sheetData>
    <row r="1" spans="10:13" ht="12.75">
      <c r="J1" s="610" t="s">
        <v>215</v>
      </c>
      <c r="K1" s="610"/>
      <c r="L1" s="610"/>
      <c r="M1" s="610"/>
    </row>
    <row r="2" spans="1:14" ht="12.75">
      <c r="A2" s="1"/>
      <c r="I2" s="1"/>
      <c r="J2" s="609" t="s">
        <v>595</v>
      </c>
      <c r="K2" s="609"/>
      <c r="L2" s="609"/>
      <c r="M2" s="609"/>
      <c r="N2" s="47"/>
    </row>
    <row r="3" spans="1:14" ht="12.75">
      <c r="A3" s="1"/>
      <c r="I3" s="1"/>
      <c r="J3" s="151"/>
      <c r="K3" s="151"/>
      <c r="L3" s="151"/>
      <c r="M3" s="151"/>
      <c r="N3" s="47"/>
    </row>
    <row r="4" spans="1:14" ht="19.5">
      <c r="A4" s="159" t="s">
        <v>510</v>
      </c>
      <c r="B4" s="28"/>
      <c r="C4" s="28"/>
      <c r="D4" s="28"/>
      <c r="E4" s="28"/>
      <c r="F4" s="28"/>
      <c r="G4" s="118"/>
      <c r="H4" s="118"/>
      <c r="I4" s="4"/>
      <c r="J4" s="4"/>
      <c r="K4" s="4"/>
      <c r="L4" s="4"/>
      <c r="M4" s="4"/>
      <c r="N4" s="114"/>
    </row>
    <row r="5" spans="1:14" ht="19.5">
      <c r="A5" s="6" t="s">
        <v>24</v>
      </c>
      <c r="B5" s="28"/>
      <c r="C5" s="28"/>
      <c r="D5" s="28"/>
      <c r="E5" s="28"/>
      <c r="F5" s="28"/>
      <c r="G5" s="118"/>
      <c r="H5" s="118"/>
      <c r="I5" s="4"/>
      <c r="J5" s="4"/>
      <c r="K5" s="4"/>
      <c r="L5" s="4"/>
      <c r="M5" s="4"/>
      <c r="N5" s="114"/>
    </row>
    <row r="6" spans="1:14" ht="18" thickBot="1">
      <c r="A6" s="81"/>
      <c r="B6" s="28"/>
      <c r="C6" s="28"/>
      <c r="D6" s="28"/>
      <c r="E6" s="28"/>
      <c r="F6" s="28"/>
      <c r="G6" s="118"/>
      <c r="H6" s="118"/>
      <c r="I6" s="4"/>
      <c r="J6" s="4"/>
      <c r="K6" s="4"/>
      <c r="L6" s="4"/>
      <c r="M6" s="4"/>
      <c r="N6" s="47" t="s">
        <v>0</v>
      </c>
    </row>
    <row r="7" spans="1:14" ht="15.75">
      <c r="A7" s="120" t="s">
        <v>42</v>
      </c>
      <c r="B7" s="606" t="s">
        <v>189</v>
      </c>
      <c r="C7" s="607"/>
      <c r="D7" s="607"/>
      <c r="E7" s="607"/>
      <c r="F7" s="607"/>
      <c r="G7" s="608"/>
      <c r="H7" s="138"/>
      <c r="I7" s="606" t="s">
        <v>190</v>
      </c>
      <c r="J7" s="607"/>
      <c r="K7" s="607"/>
      <c r="L7" s="607"/>
      <c r="M7" s="607"/>
      <c r="N7" s="608"/>
    </row>
    <row r="8" spans="1:14" ht="12.75">
      <c r="A8" s="121"/>
      <c r="B8" s="130" t="s">
        <v>25</v>
      </c>
      <c r="C8" s="131" t="s">
        <v>26</v>
      </c>
      <c r="D8" s="131" t="s">
        <v>27</v>
      </c>
      <c r="E8" s="131" t="s">
        <v>28</v>
      </c>
      <c r="F8" s="131" t="s">
        <v>29</v>
      </c>
      <c r="G8" s="132" t="s">
        <v>515</v>
      </c>
      <c r="H8" s="140"/>
      <c r="I8" s="130" t="s">
        <v>25</v>
      </c>
      <c r="J8" s="131" t="s">
        <v>26</v>
      </c>
      <c r="K8" s="131" t="s">
        <v>27</v>
      </c>
      <c r="L8" s="131" t="s">
        <v>30</v>
      </c>
      <c r="M8" s="131" t="s">
        <v>29</v>
      </c>
      <c r="N8" s="132" t="s">
        <v>515</v>
      </c>
    </row>
    <row r="9" spans="1:14" ht="13.5" thickBot="1">
      <c r="A9" s="122"/>
      <c r="B9" s="241" t="s">
        <v>31</v>
      </c>
      <c r="C9" s="242" t="s">
        <v>31</v>
      </c>
      <c r="D9" s="242" t="s">
        <v>32</v>
      </c>
      <c r="E9" s="242" t="s">
        <v>210</v>
      </c>
      <c r="F9" s="242" t="s">
        <v>34</v>
      </c>
      <c r="G9" s="243" t="s">
        <v>147</v>
      </c>
      <c r="H9" s="139"/>
      <c r="I9" s="241" t="s">
        <v>35</v>
      </c>
      <c r="J9" s="242" t="s">
        <v>36</v>
      </c>
      <c r="K9" s="242" t="s">
        <v>37</v>
      </c>
      <c r="L9" s="242"/>
      <c r="M9" s="242" t="s">
        <v>179</v>
      </c>
      <c r="N9" s="243" t="s">
        <v>38</v>
      </c>
    </row>
    <row r="10" spans="1:194" ht="12.75">
      <c r="A10" s="127" t="s">
        <v>57</v>
      </c>
      <c r="B10" s="99"/>
      <c r="C10" s="100"/>
      <c r="D10" s="101">
        <v>719</v>
      </c>
      <c r="E10" s="100"/>
      <c r="F10" s="100"/>
      <c r="G10" s="115">
        <f aca="true" t="shared" si="0" ref="G10:G32">SUM(B10:F10)</f>
        <v>719</v>
      </c>
      <c r="H10" s="141"/>
      <c r="I10" s="102">
        <v>1458</v>
      </c>
      <c r="J10" s="100"/>
      <c r="K10" s="100"/>
      <c r="L10" s="100"/>
      <c r="M10" s="100"/>
      <c r="N10" s="115">
        <f aca="true" t="shared" si="1" ref="N10:N17">SUM(I10:M10)</f>
        <v>1458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</row>
    <row r="11" spans="1:14" ht="12.75">
      <c r="A11" s="128" t="s">
        <v>191</v>
      </c>
      <c r="B11" s="97"/>
      <c r="C11" s="93"/>
      <c r="D11" s="93">
        <v>25618</v>
      </c>
      <c r="E11" s="93"/>
      <c r="F11" s="93"/>
      <c r="G11" s="95">
        <f t="shared" si="0"/>
        <v>25618</v>
      </c>
      <c r="H11" s="142"/>
      <c r="I11" s="97">
        <v>17100</v>
      </c>
      <c r="J11" s="93">
        <v>34800</v>
      </c>
      <c r="K11" s="93"/>
      <c r="L11" s="93"/>
      <c r="M11" s="93"/>
      <c r="N11" s="95">
        <f t="shared" si="1"/>
        <v>51900</v>
      </c>
    </row>
    <row r="12" spans="1:14" ht="12.75">
      <c r="A12" s="128" t="s">
        <v>20</v>
      </c>
      <c r="B12" s="97"/>
      <c r="C12" s="93"/>
      <c r="D12" s="93">
        <v>248</v>
      </c>
      <c r="E12" s="93"/>
      <c r="F12" s="93"/>
      <c r="G12" s="95">
        <f t="shared" si="0"/>
        <v>248</v>
      </c>
      <c r="H12" s="142"/>
      <c r="I12" s="97">
        <v>10080</v>
      </c>
      <c r="J12" s="93">
        <v>10000</v>
      </c>
      <c r="K12" s="93"/>
      <c r="L12" s="93"/>
      <c r="M12" s="93"/>
      <c r="N12" s="95">
        <f t="shared" si="1"/>
        <v>20080</v>
      </c>
    </row>
    <row r="13" spans="1:14" ht="12.75">
      <c r="A13" s="128" t="s">
        <v>59</v>
      </c>
      <c r="B13" s="97">
        <v>9055</v>
      </c>
      <c r="C13" s="93"/>
      <c r="D13" s="93"/>
      <c r="E13" s="93"/>
      <c r="F13" s="93"/>
      <c r="G13" s="95">
        <f t="shared" si="0"/>
        <v>9055</v>
      </c>
      <c r="H13" s="142"/>
      <c r="I13" s="97">
        <v>17595</v>
      </c>
      <c r="J13" s="93"/>
      <c r="K13" s="93"/>
      <c r="L13" s="93"/>
      <c r="M13" s="93"/>
      <c r="N13" s="95">
        <f t="shared" si="1"/>
        <v>17595</v>
      </c>
    </row>
    <row r="14" spans="1:14" ht="12.75">
      <c r="A14" s="128" t="s">
        <v>60</v>
      </c>
      <c r="B14" s="97"/>
      <c r="C14" s="93"/>
      <c r="D14" s="93"/>
      <c r="E14" s="93"/>
      <c r="F14" s="93"/>
      <c r="G14" s="95">
        <f t="shared" si="0"/>
        <v>0</v>
      </c>
      <c r="H14" s="142"/>
      <c r="I14" s="97">
        <v>40424</v>
      </c>
      <c r="J14" s="93"/>
      <c r="K14" s="93"/>
      <c r="L14" s="93"/>
      <c r="M14" s="93"/>
      <c r="N14" s="95">
        <f t="shared" si="1"/>
        <v>40424</v>
      </c>
    </row>
    <row r="15" spans="1:14" ht="12.75">
      <c r="A15" s="128" t="s">
        <v>192</v>
      </c>
      <c r="B15" s="97">
        <v>9300</v>
      </c>
      <c r="C15" s="93">
        <v>35443</v>
      </c>
      <c r="D15" s="93">
        <v>3000</v>
      </c>
      <c r="E15" s="93">
        <v>497300</v>
      </c>
      <c r="F15" s="93">
        <v>15050</v>
      </c>
      <c r="G15" s="95">
        <f t="shared" si="0"/>
        <v>560093</v>
      </c>
      <c r="H15" s="142"/>
      <c r="I15" s="97">
        <v>326396</v>
      </c>
      <c r="J15" s="93">
        <v>4950</v>
      </c>
      <c r="K15" s="93">
        <v>1631</v>
      </c>
      <c r="L15" s="93">
        <v>186301</v>
      </c>
      <c r="M15" s="93">
        <v>71679</v>
      </c>
      <c r="N15" s="95">
        <f t="shared" si="1"/>
        <v>590957</v>
      </c>
    </row>
    <row r="16" spans="1:14" ht="12.75">
      <c r="A16" s="128" t="s">
        <v>193</v>
      </c>
      <c r="B16" s="97"/>
      <c r="C16" s="93"/>
      <c r="D16" s="93"/>
      <c r="E16" s="93"/>
      <c r="F16" s="93"/>
      <c r="G16" s="95">
        <f t="shared" si="0"/>
        <v>0</v>
      </c>
      <c r="H16" s="142"/>
      <c r="I16" s="97">
        <v>1264</v>
      </c>
      <c r="J16" s="93"/>
      <c r="K16" s="93">
        <v>2133</v>
      </c>
      <c r="L16" s="93"/>
      <c r="M16" s="93"/>
      <c r="N16" s="95">
        <f t="shared" si="1"/>
        <v>3397</v>
      </c>
    </row>
    <row r="17" spans="1:14" ht="12.75">
      <c r="A17" s="128" t="s">
        <v>194</v>
      </c>
      <c r="B17" s="97"/>
      <c r="C17" s="93"/>
      <c r="D17" s="93">
        <v>1033</v>
      </c>
      <c r="E17" s="93"/>
      <c r="F17" s="93"/>
      <c r="G17" s="95">
        <f t="shared" si="0"/>
        <v>1033</v>
      </c>
      <c r="H17" s="142"/>
      <c r="I17" s="97">
        <v>1514</v>
      </c>
      <c r="J17" s="93"/>
      <c r="K17" s="93"/>
      <c r="L17" s="93"/>
      <c r="M17" s="93"/>
      <c r="N17" s="95">
        <f t="shared" si="1"/>
        <v>1514</v>
      </c>
    </row>
    <row r="18" spans="1:14" ht="12.75">
      <c r="A18" s="128" t="s">
        <v>195</v>
      </c>
      <c r="B18" s="97">
        <f>SUM(B19:B28)</f>
        <v>30000</v>
      </c>
      <c r="C18" s="93">
        <f>SUM(C19:C28)</f>
        <v>0</v>
      </c>
      <c r="D18" s="93">
        <f>SUM(D19:D28)</f>
        <v>5354</v>
      </c>
      <c r="E18" s="93">
        <f>SUM(E19:E28)</f>
        <v>0</v>
      </c>
      <c r="F18" s="93">
        <f>SUM(F19:F28)</f>
        <v>44668</v>
      </c>
      <c r="G18" s="95">
        <f t="shared" si="0"/>
        <v>80022</v>
      </c>
      <c r="H18" s="142"/>
      <c r="I18" s="97">
        <f>SUM(I19:I28)</f>
        <v>9143</v>
      </c>
      <c r="J18" s="93">
        <f>SUM(J19:J28)</f>
        <v>195000</v>
      </c>
      <c r="K18" s="93">
        <f>SUM(K19:K28)</f>
        <v>12080</v>
      </c>
      <c r="L18" s="93">
        <f>SUM(L19:L28)</f>
        <v>0</v>
      </c>
      <c r="M18" s="93">
        <f>SUM(M19:M28)</f>
        <v>0</v>
      </c>
      <c r="N18" s="95">
        <f aca="true" t="shared" si="2" ref="N18:N31">SUM(I18:M18)</f>
        <v>216223</v>
      </c>
    </row>
    <row r="19" spans="1:14" ht="12.75">
      <c r="A19" s="106" t="s">
        <v>64</v>
      </c>
      <c r="B19" s="103"/>
      <c r="C19" s="104"/>
      <c r="D19" s="104"/>
      <c r="E19" s="104"/>
      <c r="F19" s="104"/>
      <c r="G19" s="116">
        <f t="shared" si="0"/>
        <v>0</v>
      </c>
      <c r="H19" s="143"/>
      <c r="I19" s="103">
        <v>2400</v>
      </c>
      <c r="J19" s="104">
        <v>15000</v>
      </c>
      <c r="K19" s="104"/>
      <c r="L19" s="104"/>
      <c r="M19" s="104"/>
      <c r="N19" s="116">
        <f t="shared" si="2"/>
        <v>17400</v>
      </c>
    </row>
    <row r="20" spans="1:14" ht="12.75">
      <c r="A20" s="158" t="s">
        <v>219</v>
      </c>
      <c r="B20" s="103"/>
      <c r="C20" s="104"/>
      <c r="D20" s="104"/>
      <c r="E20" s="104"/>
      <c r="F20" s="104"/>
      <c r="G20" s="116">
        <f t="shared" si="0"/>
        <v>0</v>
      </c>
      <c r="H20" s="143"/>
      <c r="I20" s="103"/>
      <c r="J20" s="104"/>
      <c r="K20" s="104"/>
      <c r="L20" s="104"/>
      <c r="M20" s="104"/>
      <c r="N20" s="116">
        <f t="shared" si="2"/>
        <v>0</v>
      </c>
    </row>
    <row r="21" spans="1:14" ht="12.75">
      <c r="A21" s="158" t="s">
        <v>167</v>
      </c>
      <c r="B21" s="103">
        <v>30000</v>
      </c>
      <c r="C21" s="104"/>
      <c r="D21" s="104"/>
      <c r="E21" s="104"/>
      <c r="F21" s="104">
        <v>44668</v>
      </c>
      <c r="G21" s="116">
        <f t="shared" si="0"/>
        <v>74668</v>
      </c>
      <c r="H21" s="143"/>
      <c r="I21" s="103"/>
      <c r="J21" s="104">
        <v>180000</v>
      </c>
      <c r="K21" s="104"/>
      <c r="L21" s="104"/>
      <c r="M21" s="104"/>
      <c r="N21" s="116">
        <f t="shared" si="2"/>
        <v>180000</v>
      </c>
    </row>
    <row r="22" spans="1:14" ht="12.75">
      <c r="A22" s="106" t="s">
        <v>176</v>
      </c>
      <c r="B22" s="103"/>
      <c r="C22" s="104"/>
      <c r="D22" s="104">
        <v>5354</v>
      </c>
      <c r="E22" s="104"/>
      <c r="F22" s="104"/>
      <c r="G22" s="116">
        <f t="shared" si="0"/>
        <v>5354</v>
      </c>
      <c r="H22" s="143"/>
      <c r="I22" s="103">
        <v>6407</v>
      </c>
      <c r="J22" s="104"/>
      <c r="K22" s="104"/>
      <c r="L22" s="104"/>
      <c r="M22" s="104"/>
      <c r="N22" s="116">
        <f t="shared" si="2"/>
        <v>6407</v>
      </c>
    </row>
    <row r="23" spans="1:14" ht="12.75">
      <c r="A23" s="106" t="s">
        <v>164</v>
      </c>
      <c r="B23" s="103"/>
      <c r="C23" s="104"/>
      <c r="D23" s="104"/>
      <c r="E23" s="104"/>
      <c r="F23" s="104"/>
      <c r="G23" s="116">
        <f t="shared" si="0"/>
        <v>0</v>
      </c>
      <c r="H23" s="143"/>
      <c r="I23" s="103"/>
      <c r="J23" s="104"/>
      <c r="K23" s="104"/>
      <c r="L23" s="104"/>
      <c r="M23" s="104"/>
      <c r="N23" s="116">
        <f t="shared" si="2"/>
        <v>0</v>
      </c>
    </row>
    <row r="24" spans="1:14" ht="12.75">
      <c r="A24" s="106" t="s">
        <v>177</v>
      </c>
      <c r="B24" s="103"/>
      <c r="C24" s="104"/>
      <c r="D24" s="104"/>
      <c r="E24" s="104"/>
      <c r="F24" s="104"/>
      <c r="G24" s="116">
        <f t="shared" si="0"/>
        <v>0</v>
      </c>
      <c r="H24" s="143"/>
      <c r="I24" s="103">
        <v>336</v>
      </c>
      <c r="J24" s="104"/>
      <c r="K24" s="104"/>
      <c r="L24" s="104"/>
      <c r="M24" s="104"/>
      <c r="N24" s="116">
        <f t="shared" si="2"/>
        <v>336</v>
      </c>
    </row>
    <row r="25" spans="1:14" ht="12.75">
      <c r="A25" s="106" t="s">
        <v>209</v>
      </c>
      <c r="B25" s="103"/>
      <c r="C25" s="104"/>
      <c r="D25" s="104"/>
      <c r="E25" s="104"/>
      <c r="F25" s="104"/>
      <c r="G25" s="116">
        <f t="shared" si="0"/>
        <v>0</v>
      </c>
      <c r="H25" s="143"/>
      <c r="I25" s="103"/>
      <c r="J25" s="104"/>
      <c r="K25" s="104">
        <v>4500</v>
      </c>
      <c r="L25" s="104"/>
      <c r="M25" s="104"/>
      <c r="N25" s="116">
        <f t="shared" si="2"/>
        <v>4500</v>
      </c>
    </row>
    <row r="26" spans="1:14" ht="12.75">
      <c r="A26" s="106" t="s">
        <v>178</v>
      </c>
      <c r="B26" s="103"/>
      <c r="C26" s="104"/>
      <c r="D26" s="104"/>
      <c r="E26" s="104"/>
      <c r="F26" s="104"/>
      <c r="G26" s="116">
        <f t="shared" si="0"/>
        <v>0</v>
      </c>
      <c r="H26" s="143"/>
      <c r="I26" s="103"/>
      <c r="J26" s="104"/>
      <c r="K26" s="104">
        <v>1280</v>
      </c>
      <c r="L26" s="104"/>
      <c r="M26" s="104"/>
      <c r="N26" s="116">
        <f t="shared" si="2"/>
        <v>1280</v>
      </c>
    </row>
    <row r="27" spans="1:14" ht="12.75">
      <c r="A27" s="106" t="s">
        <v>231</v>
      </c>
      <c r="B27" s="103"/>
      <c r="C27" s="104"/>
      <c r="D27" s="104"/>
      <c r="E27" s="104"/>
      <c r="F27" s="104"/>
      <c r="G27" s="116">
        <f t="shared" si="0"/>
        <v>0</v>
      </c>
      <c r="H27" s="143"/>
      <c r="I27" s="103"/>
      <c r="J27" s="104"/>
      <c r="K27" s="104">
        <v>6300</v>
      </c>
      <c r="L27" s="104"/>
      <c r="M27" s="104"/>
      <c r="N27" s="116">
        <f t="shared" si="2"/>
        <v>6300</v>
      </c>
    </row>
    <row r="28" spans="1:14" ht="12.75">
      <c r="A28" s="106" t="s">
        <v>207</v>
      </c>
      <c r="B28" s="103"/>
      <c r="C28" s="104"/>
      <c r="D28" s="104"/>
      <c r="E28" s="104"/>
      <c r="F28" s="104"/>
      <c r="G28" s="116">
        <f t="shared" si="0"/>
        <v>0</v>
      </c>
      <c r="H28" s="143"/>
      <c r="I28" s="103"/>
      <c r="J28" s="104"/>
      <c r="K28" s="104"/>
      <c r="L28" s="104"/>
      <c r="M28" s="104"/>
      <c r="N28" s="116">
        <f t="shared" si="2"/>
        <v>0</v>
      </c>
    </row>
    <row r="29" spans="1:14" ht="12.75">
      <c r="A29" s="128" t="s">
        <v>168</v>
      </c>
      <c r="B29" s="97"/>
      <c r="C29" s="93"/>
      <c r="D29" s="93"/>
      <c r="E29" s="93"/>
      <c r="F29" s="93"/>
      <c r="G29" s="95">
        <f t="shared" si="0"/>
        <v>0</v>
      </c>
      <c r="H29" s="142"/>
      <c r="I29" s="97">
        <v>2580</v>
      </c>
      <c r="J29" s="93"/>
      <c r="K29" s="93"/>
      <c r="L29" s="93"/>
      <c r="M29" s="93"/>
      <c r="N29" s="95">
        <f t="shared" si="2"/>
        <v>2580</v>
      </c>
    </row>
    <row r="30" spans="1:14" ht="12.75">
      <c r="A30" s="128" t="s">
        <v>39</v>
      </c>
      <c r="B30" s="103"/>
      <c r="C30" s="104"/>
      <c r="D30" s="104"/>
      <c r="E30" s="104"/>
      <c r="F30" s="104"/>
      <c r="G30" s="116">
        <f t="shared" si="0"/>
        <v>0</v>
      </c>
      <c r="H30" s="143"/>
      <c r="I30" s="97">
        <v>26640</v>
      </c>
      <c r="J30" s="93">
        <v>1000</v>
      </c>
      <c r="K30" s="93"/>
      <c r="L30" s="93"/>
      <c r="M30" s="93"/>
      <c r="N30" s="95">
        <f t="shared" si="2"/>
        <v>27640</v>
      </c>
    </row>
    <row r="31" spans="1:14" ht="12.75">
      <c r="A31" s="128" t="s">
        <v>196</v>
      </c>
      <c r="B31" s="97"/>
      <c r="C31" s="93"/>
      <c r="D31" s="93"/>
      <c r="E31" s="93"/>
      <c r="F31" s="93"/>
      <c r="G31" s="116">
        <f t="shared" si="0"/>
        <v>0</v>
      </c>
      <c r="H31" s="143"/>
      <c r="I31" s="97"/>
      <c r="J31" s="93"/>
      <c r="K31" s="93">
        <f>SUM(K32:K32)</f>
        <v>1667534</v>
      </c>
      <c r="L31" s="93"/>
      <c r="M31" s="93"/>
      <c r="N31" s="95">
        <f t="shared" si="2"/>
        <v>1667534</v>
      </c>
    </row>
    <row r="32" spans="1:14" ht="13.5" thickBot="1">
      <c r="A32" s="469" t="s">
        <v>303</v>
      </c>
      <c r="B32" s="108"/>
      <c r="C32" s="109"/>
      <c r="D32" s="109"/>
      <c r="E32" s="109"/>
      <c r="F32" s="109"/>
      <c r="G32" s="470">
        <f t="shared" si="0"/>
        <v>0</v>
      </c>
      <c r="H32" s="471"/>
      <c r="I32" s="108"/>
      <c r="J32" s="109"/>
      <c r="K32" s="472">
        <v>1667534</v>
      </c>
      <c r="L32" s="109"/>
      <c r="M32" s="109"/>
      <c r="N32" s="473">
        <f>SUM(I32:M32)</f>
        <v>1667534</v>
      </c>
    </row>
    <row r="33" spans="1:14" ht="12.75">
      <c r="A33" s="466"/>
      <c r="B33" s="467"/>
      <c r="C33" s="467"/>
      <c r="D33" s="467"/>
      <c r="E33" s="467"/>
      <c r="F33" s="467"/>
      <c r="G33" s="162"/>
      <c r="H33" s="162"/>
      <c r="I33" s="467"/>
      <c r="J33" s="467"/>
      <c r="K33" s="468"/>
      <c r="L33" s="467"/>
      <c r="M33" s="467"/>
      <c r="N33" s="468"/>
    </row>
    <row r="34" spans="1:14" ht="12.75">
      <c r="A34" s="466"/>
      <c r="B34" s="467"/>
      <c r="C34" s="467"/>
      <c r="D34" s="467"/>
      <c r="E34" s="467"/>
      <c r="F34" s="467"/>
      <c r="G34" s="162"/>
      <c r="H34" s="162"/>
      <c r="I34" s="467"/>
      <c r="J34" s="467"/>
      <c r="K34" s="468"/>
      <c r="L34" s="467"/>
      <c r="M34" s="467"/>
      <c r="N34" s="468"/>
    </row>
    <row r="35" spans="1:14" ht="12.75">
      <c r="A35" s="466"/>
      <c r="B35" s="467"/>
      <c r="C35" s="467"/>
      <c r="D35" s="467"/>
      <c r="E35" s="467"/>
      <c r="F35" s="467"/>
      <c r="G35" s="162"/>
      <c r="H35" s="162"/>
      <c r="I35" s="467"/>
      <c r="J35" s="467"/>
      <c r="K35" s="468"/>
      <c r="L35" s="467"/>
      <c r="M35" s="467"/>
      <c r="N35" s="468"/>
    </row>
    <row r="36" spans="1:14" ht="12.75">
      <c r="A36" s="466"/>
      <c r="B36" s="467"/>
      <c r="C36" s="467"/>
      <c r="D36" s="467"/>
      <c r="E36" s="467"/>
      <c r="F36" s="467"/>
      <c r="G36" s="162"/>
      <c r="H36" s="162"/>
      <c r="I36" s="467"/>
      <c r="J36" s="467"/>
      <c r="K36" s="468"/>
      <c r="L36" s="467"/>
      <c r="M36" s="467"/>
      <c r="N36" s="468"/>
    </row>
    <row r="37" spans="1:14" ht="12.75">
      <c r="A37" s="466"/>
      <c r="B37" s="467"/>
      <c r="C37" s="467"/>
      <c r="D37" s="467"/>
      <c r="E37" s="467"/>
      <c r="F37" s="467"/>
      <c r="G37" s="162"/>
      <c r="H37" s="162"/>
      <c r="I37" s="467"/>
      <c r="J37" s="467"/>
      <c r="K37" s="468"/>
      <c r="L37" s="467"/>
      <c r="M37" s="467"/>
      <c r="N37" s="468"/>
    </row>
    <row r="38" spans="1:14" ht="12.75">
      <c r="A38" s="466"/>
      <c r="B38" s="467"/>
      <c r="C38" s="467"/>
      <c r="D38" s="467"/>
      <c r="E38" s="467"/>
      <c r="F38" s="467"/>
      <c r="G38" s="162"/>
      <c r="H38" s="162"/>
      <c r="I38" s="467"/>
      <c r="J38" s="467"/>
      <c r="K38" s="468"/>
      <c r="L38" s="467"/>
      <c r="M38" s="467"/>
      <c r="N38" s="468"/>
    </row>
    <row r="39" spans="1:14" ht="12.75">
      <c r="A39" s="466"/>
      <c r="B39" s="467"/>
      <c r="C39" s="467"/>
      <c r="D39" s="467"/>
      <c r="E39" s="467"/>
      <c r="F39" s="467"/>
      <c r="G39" s="162"/>
      <c r="H39" s="162"/>
      <c r="I39" s="467"/>
      <c r="J39" s="467"/>
      <c r="K39" s="468"/>
      <c r="L39" s="467"/>
      <c r="M39" s="467"/>
      <c r="N39" s="468"/>
    </row>
    <row r="40" spans="1:14" ht="12.75">
      <c r="A40" s="466"/>
      <c r="B40" s="467"/>
      <c r="C40" s="467"/>
      <c r="D40" s="467"/>
      <c r="E40" s="467"/>
      <c r="F40" s="467"/>
      <c r="G40" s="162"/>
      <c r="H40" s="162"/>
      <c r="I40" s="467"/>
      <c r="J40" s="467"/>
      <c r="K40" s="468"/>
      <c r="L40" s="467"/>
      <c r="M40" s="467"/>
      <c r="N40" s="468"/>
    </row>
    <row r="41" spans="1:14" ht="12.75">
      <c r="A41" s="466"/>
      <c r="B41" s="467"/>
      <c r="C41" s="467"/>
      <c r="D41" s="467"/>
      <c r="E41" s="467"/>
      <c r="F41" s="467"/>
      <c r="G41" s="162"/>
      <c r="H41" s="162"/>
      <c r="I41" s="467"/>
      <c r="J41" s="467"/>
      <c r="K41" s="468"/>
      <c r="L41" s="467"/>
      <c r="M41" s="467"/>
      <c r="N41" s="468"/>
    </row>
    <row r="42" spans="1:14" ht="13.5" thickBot="1">
      <c r="A42" s="466"/>
      <c r="B42" s="467"/>
      <c r="C42" s="467"/>
      <c r="D42" s="467"/>
      <c r="E42" s="467"/>
      <c r="F42" s="467"/>
      <c r="G42" s="162"/>
      <c r="H42" s="162"/>
      <c r="I42" s="467"/>
      <c r="J42" s="467"/>
      <c r="K42" s="468"/>
      <c r="L42" s="467"/>
      <c r="M42" s="467"/>
      <c r="N42" s="468"/>
    </row>
    <row r="43" spans="1:14" ht="15.75">
      <c r="A43" s="120" t="s">
        <v>42</v>
      </c>
      <c r="B43" s="606" t="s">
        <v>189</v>
      </c>
      <c r="C43" s="607"/>
      <c r="D43" s="607"/>
      <c r="E43" s="607"/>
      <c r="F43" s="607"/>
      <c r="G43" s="608"/>
      <c r="H43" s="138"/>
      <c r="I43" s="606" t="s">
        <v>190</v>
      </c>
      <c r="J43" s="607"/>
      <c r="K43" s="607"/>
      <c r="L43" s="607"/>
      <c r="M43" s="607"/>
      <c r="N43" s="608"/>
    </row>
    <row r="44" spans="1:14" ht="12.75">
      <c r="A44" s="121"/>
      <c r="B44" s="125" t="s">
        <v>25</v>
      </c>
      <c r="C44" s="124" t="s">
        <v>26</v>
      </c>
      <c r="D44" s="124" t="s">
        <v>27</v>
      </c>
      <c r="E44" s="124" t="s">
        <v>28</v>
      </c>
      <c r="F44" s="124" t="s">
        <v>29</v>
      </c>
      <c r="G44" s="126" t="s">
        <v>515</v>
      </c>
      <c r="H44" s="140"/>
      <c r="I44" s="125" t="s">
        <v>25</v>
      </c>
      <c r="J44" s="124" t="s">
        <v>26</v>
      </c>
      <c r="K44" s="124" t="s">
        <v>27</v>
      </c>
      <c r="L44" s="124" t="s">
        <v>30</v>
      </c>
      <c r="M44" s="124" t="s">
        <v>29</v>
      </c>
      <c r="N44" s="126" t="s">
        <v>515</v>
      </c>
    </row>
    <row r="45" spans="1:14" ht="13.5" thickBot="1">
      <c r="A45" s="122"/>
      <c r="B45" s="130" t="s">
        <v>31</v>
      </c>
      <c r="C45" s="131" t="s">
        <v>31</v>
      </c>
      <c r="D45" s="131" t="s">
        <v>32</v>
      </c>
      <c r="E45" s="131" t="s">
        <v>33</v>
      </c>
      <c r="F45" s="131" t="s">
        <v>34</v>
      </c>
      <c r="G45" s="132" t="s">
        <v>147</v>
      </c>
      <c r="H45" s="144"/>
      <c r="I45" s="130" t="s">
        <v>35</v>
      </c>
      <c r="J45" s="131" t="s">
        <v>36</v>
      </c>
      <c r="K45" s="131" t="s">
        <v>37</v>
      </c>
      <c r="L45" s="131"/>
      <c r="M45" s="131" t="s">
        <v>179</v>
      </c>
      <c r="N45" s="132" t="s">
        <v>38</v>
      </c>
    </row>
    <row r="46" spans="1:14" ht="12.75">
      <c r="A46" s="128" t="s">
        <v>198</v>
      </c>
      <c r="B46" s="160">
        <f>SUM(B47:B52)</f>
        <v>754457</v>
      </c>
      <c r="C46" s="161">
        <f>SUM(C47:C52)</f>
        <v>26165</v>
      </c>
      <c r="D46" s="161">
        <f>SUM(D47:D52)</f>
        <v>1373221</v>
      </c>
      <c r="E46" s="161">
        <f>SUM(E47:E52)</f>
        <v>0</v>
      </c>
      <c r="F46" s="161">
        <f>SUM(F47:F52)</f>
        <v>0</v>
      </c>
      <c r="G46" s="115">
        <f aca="true" t="shared" si="3" ref="G46:G59">SUM(B46:F46)</f>
        <v>2153843</v>
      </c>
      <c r="H46" s="145"/>
      <c r="I46" s="163"/>
      <c r="J46" s="164"/>
      <c r="K46" s="164"/>
      <c r="L46" s="164"/>
      <c r="M46" s="164"/>
      <c r="N46" s="165">
        <f aca="true" t="shared" si="4" ref="N46:N70">SUM(I46:M46)</f>
        <v>0</v>
      </c>
    </row>
    <row r="47" spans="1:14" ht="12.75">
      <c r="A47" s="106" t="s">
        <v>465</v>
      </c>
      <c r="B47" s="107">
        <v>25169</v>
      </c>
      <c r="C47" s="104">
        <v>22665</v>
      </c>
      <c r="D47" s="104"/>
      <c r="E47" s="104"/>
      <c r="F47" s="104"/>
      <c r="G47" s="116">
        <f t="shared" si="3"/>
        <v>47834</v>
      </c>
      <c r="H47" s="162"/>
      <c r="I47" s="103"/>
      <c r="J47" s="104"/>
      <c r="K47" s="104"/>
      <c r="L47" s="104"/>
      <c r="M47" s="104"/>
      <c r="N47" s="116">
        <f t="shared" si="4"/>
        <v>0</v>
      </c>
    </row>
    <row r="48" spans="1:14" ht="12.75">
      <c r="A48" s="106" t="s">
        <v>148</v>
      </c>
      <c r="B48" s="107">
        <v>164000</v>
      </c>
      <c r="C48" s="104">
        <v>3500</v>
      </c>
      <c r="D48" s="104"/>
      <c r="E48" s="104"/>
      <c r="F48" s="104"/>
      <c r="G48" s="116">
        <f t="shared" si="3"/>
        <v>167500</v>
      </c>
      <c r="H48" s="162"/>
      <c r="I48" s="103"/>
      <c r="J48" s="104"/>
      <c r="K48" s="104"/>
      <c r="L48" s="104"/>
      <c r="M48" s="104"/>
      <c r="N48" s="116">
        <f t="shared" si="4"/>
        <v>0</v>
      </c>
    </row>
    <row r="49" spans="1:14" ht="12.75">
      <c r="A49" s="105" t="s">
        <v>8</v>
      </c>
      <c r="B49" s="462">
        <v>505288</v>
      </c>
      <c r="C49" s="104"/>
      <c r="D49" s="104"/>
      <c r="E49" s="104"/>
      <c r="F49" s="104"/>
      <c r="G49" s="116">
        <f t="shared" si="3"/>
        <v>505288</v>
      </c>
      <c r="H49" s="162"/>
      <c r="I49" s="103"/>
      <c r="J49" s="104"/>
      <c r="K49" s="104"/>
      <c r="L49" s="104"/>
      <c r="M49" s="104"/>
      <c r="N49" s="116">
        <f t="shared" si="4"/>
        <v>0</v>
      </c>
    </row>
    <row r="50" spans="1:14" ht="12.75">
      <c r="A50" s="105" t="s">
        <v>9</v>
      </c>
      <c r="B50" s="103">
        <v>60000</v>
      </c>
      <c r="C50" s="104"/>
      <c r="D50" s="104"/>
      <c r="E50" s="104"/>
      <c r="F50" s="104"/>
      <c r="G50" s="116">
        <f t="shared" si="3"/>
        <v>60000</v>
      </c>
      <c r="H50" s="162"/>
      <c r="I50" s="103"/>
      <c r="J50" s="104"/>
      <c r="K50" s="104"/>
      <c r="L50" s="104"/>
      <c r="M50" s="104"/>
      <c r="N50" s="116">
        <f t="shared" si="4"/>
        <v>0</v>
      </c>
    </row>
    <row r="51" spans="1:14" ht="12.75">
      <c r="A51" s="105" t="s">
        <v>40</v>
      </c>
      <c r="B51" s="103"/>
      <c r="C51" s="104"/>
      <c r="D51" s="463">
        <v>1373221</v>
      </c>
      <c r="E51" s="104"/>
      <c r="F51" s="104"/>
      <c r="G51" s="116">
        <f t="shared" si="3"/>
        <v>1373221</v>
      </c>
      <c r="H51" s="162"/>
      <c r="I51" s="103"/>
      <c r="J51" s="104"/>
      <c r="K51" s="104"/>
      <c r="L51" s="104"/>
      <c r="M51" s="104"/>
      <c r="N51" s="116">
        <f t="shared" si="4"/>
        <v>0</v>
      </c>
    </row>
    <row r="52" spans="1:14" ht="12.75">
      <c r="A52" s="106" t="s">
        <v>206</v>
      </c>
      <c r="B52" s="103"/>
      <c r="C52" s="104"/>
      <c r="D52" s="104"/>
      <c r="E52" s="104"/>
      <c r="F52" s="104"/>
      <c r="G52" s="116">
        <f t="shared" si="3"/>
        <v>0</v>
      </c>
      <c r="H52" s="162"/>
      <c r="I52" s="103"/>
      <c r="J52" s="104"/>
      <c r="K52" s="104"/>
      <c r="L52" s="104"/>
      <c r="M52" s="104"/>
      <c r="N52" s="116">
        <f t="shared" si="4"/>
        <v>0</v>
      </c>
    </row>
    <row r="53" spans="1:14" ht="12.75">
      <c r="A53" s="128" t="s">
        <v>199</v>
      </c>
      <c r="B53" s="103"/>
      <c r="C53" s="104">
        <v>21670</v>
      </c>
      <c r="D53" s="104"/>
      <c r="E53" s="93"/>
      <c r="F53" s="93"/>
      <c r="G53" s="95">
        <f t="shared" si="3"/>
        <v>21670</v>
      </c>
      <c r="H53" s="145"/>
      <c r="I53" s="97"/>
      <c r="J53" s="93"/>
      <c r="K53" s="93"/>
      <c r="L53" s="93"/>
      <c r="M53" s="93"/>
      <c r="N53" s="95">
        <f t="shared" si="4"/>
        <v>0</v>
      </c>
    </row>
    <row r="54" spans="1:14" ht="12.75">
      <c r="A54" s="128" t="s">
        <v>304</v>
      </c>
      <c r="B54" s="97"/>
      <c r="C54" s="93"/>
      <c r="D54" s="93">
        <v>104922</v>
      </c>
      <c r="E54" s="93"/>
      <c r="F54" s="93"/>
      <c r="G54" s="95">
        <f t="shared" si="3"/>
        <v>104922</v>
      </c>
      <c r="H54" s="145"/>
      <c r="I54" s="97">
        <v>850</v>
      </c>
      <c r="J54" s="93"/>
      <c r="K54" s="93">
        <v>12074</v>
      </c>
      <c r="L54" s="93"/>
      <c r="M54" s="93"/>
      <c r="N54" s="95">
        <f t="shared" si="4"/>
        <v>12924</v>
      </c>
    </row>
    <row r="55" spans="1:14" ht="12.75">
      <c r="A55" s="128" t="s">
        <v>21</v>
      </c>
      <c r="B55" s="97">
        <v>800</v>
      </c>
      <c r="C55" s="93"/>
      <c r="D55" s="93"/>
      <c r="E55" s="93"/>
      <c r="F55" s="93"/>
      <c r="G55" s="95">
        <f t="shared" si="3"/>
        <v>800</v>
      </c>
      <c r="H55" s="145"/>
      <c r="I55" s="97">
        <v>250</v>
      </c>
      <c r="J55" s="93"/>
      <c r="K55" s="93">
        <v>16183</v>
      </c>
      <c r="L55" s="93"/>
      <c r="M55" s="93"/>
      <c r="N55" s="95">
        <f t="shared" si="4"/>
        <v>16433</v>
      </c>
    </row>
    <row r="56" spans="1:14" ht="12.75">
      <c r="A56" s="128" t="s">
        <v>66</v>
      </c>
      <c r="B56" s="97"/>
      <c r="C56" s="93"/>
      <c r="D56" s="93">
        <v>184</v>
      </c>
      <c r="E56" s="93"/>
      <c r="F56" s="93"/>
      <c r="G56" s="95">
        <f t="shared" si="3"/>
        <v>184</v>
      </c>
      <c r="H56" s="145"/>
      <c r="I56" s="97">
        <v>2405</v>
      </c>
      <c r="J56" s="93"/>
      <c r="K56" s="93"/>
      <c r="L56" s="93"/>
      <c r="M56" s="93"/>
      <c r="N56" s="95">
        <f t="shared" si="4"/>
        <v>2405</v>
      </c>
    </row>
    <row r="57" spans="1:14" ht="12.75">
      <c r="A57" s="128" t="s">
        <v>183</v>
      </c>
      <c r="B57" s="97"/>
      <c r="C57" s="93"/>
      <c r="D57" s="93"/>
      <c r="E57" s="93"/>
      <c r="F57" s="93"/>
      <c r="G57" s="95">
        <f t="shared" si="3"/>
        <v>0</v>
      </c>
      <c r="H57" s="145"/>
      <c r="I57" s="97"/>
      <c r="J57" s="93"/>
      <c r="K57" s="93">
        <v>8068</v>
      </c>
      <c r="L57" s="93"/>
      <c r="M57" s="93"/>
      <c r="N57" s="95">
        <f t="shared" si="4"/>
        <v>8068</v>
      </c>
    </row>
    <row r="58" spans="1:14" ht="12.75">
      <c r="A58" s="128" t="s">
        <v>200</v>
      </c>
      <c r="B58" s="97"/>
      <c r="C58" s="93"/>
      <c r="D58" s="93"/>
      <c r="E58" s="93"/>
      <c r="F58" s="93"/>
      <c r="G58" s="95">
        <f t="shared" si="3"/>
        <v>0</v>
      </c>
      <c r="H58" s="145"/>
      <c r="I58" s="97">
        <v>3480</v>
      </c>
      <c r="J58" s="93"/>
      <c r="K58" s="93">
        <v>34617</v>
      </c>
      <c r="L58" s="93"/>
      <c r="M58" s="93"/>
      <c r="N58" s="95">
        <f t="shared" si="4"/>
        <v>38097</v>
      </c>
    </row>
    <row r="59" spans="1:14" ht="12.75">
      <c r="A59" s="128" t="s">
        <v>185</v>
      </c>
      <c r="B59" s="97"/>
      <c r="C59" s="93"/>
      <c r="D59" s="93"/>
      <c r="E59" s="93"/>
      <c r="F59" s="93"/>
      <c r="G59" s="95">
        <f t="shared" si="3"/>
        <v>0</v>
      </c>
      <c r="H59" s="145"/>
      <c r="I59" s="97"/>
      <c r="J59" s="93"/>
      <c r="K59" s="93">
        <v>21200</v>
      </c>
      <c r="L59" s="93"/>
      <c r="M59" s="93"/>
      <c r="N59" s="95">
        <f t="shared" si="4"/>
        <v>21200</v>
      </c>
    </row>
    <row r="60" spans="1:14" ht="12.75">
      <c r="A60" s="128" t="s">
        <v>186</v>
      </c>
      <c r="B60" s="97"/>
      <c r="C60" s="93"/>
      <c r="D60" s="93"/>
      <c r="E60" s="93"/>
      <c r="F60" s="93"/>
      <c r="G60" s="95">
        <f>SUM(B60:F60)</f>
        <v>0</v>
      </c>
      <c r="H60" s="145"/>
      <c r="I60" s="97"/>
      <c r="J60" s="93"/>
      <c r="K60" s="93">
        <v>116874</v>
      </c>
      <c r="L60" s="93"/>
      <c r="M60" s="93"/>
      <c r="N60" s="95">
        <f t="shared" si="4"/>
        <v>116874</v>
      </c>
    </row>
    <row r="61" spans="1:14" s="26" customFormat="1" ht="12.75">
      <c r="A61" s="128" t="s">
        <v>201</v>
      </c>
      <c r="B61" s="97"/>
      <c r="C61" s="93"/>
      <c r="D61" s="93"/>
      <c r="E61" s="93"/>
      <c r="F61" s="93"/>
      <c r="G61" s="95">
        <f>SUM(B61:F61)</f>
        <v>0</v>
      </c>
      <c r="H61" s="145"/>
      <c r="I61" s="119"/>
      <c r="J61" s="93"/>
      <c r="K61" s="93">
        <v>31400</v>
      </c>
      <c r="L61" s="93"/>
      <c r="M61" s="93"/>
      <c r="N61" s="95">
        <f t="shared" si="4"/>
        <v>31400</v>
      </c>
    </row>
    <row r="62" spans="1:14" s="26" customFormat="1" ht="12.75">
      <c r="A62" s="128" t="s">
        <v>188</v>
      </c>
      <c r="B62" s="97"/>
      <c r="C62" s="93"/>
      <c r="D62" s="93"/>
      <c r="E62" s="93"/>
      <c r="F62" s="93"/>
      <c r="G62" s="95">
        <f>SUM(B62:F62)</f>
        <v>0</v>
      </c>
      <c r="H62" s="145"/>
      <c r="I62" s="119"/>
      <c r="J62" s="93"/>
      <c r="K62" s="93">
        <v>3700</v>
      </c>
      <c r="L62" s="93"/>
      <c r="M62" s="93"/>
      <c r="N62" s="95">
        <f t="shared" si="4"/>
        <v>3700</v>
      </c>
    </row>
    <row r="63" spans="1:14" ht="12.75">
      <c r="A63" s="128" t="s">
        <v>202</v>
      </c>
      <c r="B63" s="97"/>
      <c r="C63" s="93"/>
      <c r="D63" s="93">
        <v>18396</v>
      </c>
      <c r="E63" s="93"/>
      <c r="F63" s="93">
        <v>9043</v>
      </c>
      <c r="G63" s="95">
        <f aca="true" t="shared" si="5" ref="G63:G70">SUM(B63:F63)</f>
        <v>27439</v>
      </c>
      <c r="H63" s="145"/>
      <c r="I63" s="97">
        <v>20530</v>
      </c>
      <c r="J63" s="93"/>
      <c r="K63" s="93">
        <v>14270</v>
      </c>
      <c r="L63" s="93"/>
      <c r="M63" s="93"/>
      <c r="N63" s="95">
        <f t="shared" si="4"/>
        <v>34800</v>
      </c>
    </row>
    <row r="64" spans="1:14" ht="12.75">
      <c r="A64" s="128" t="s">
        <v>22</v>
      </c>
      <c r="B64" s="97">
        <v>33109</v>
      </c>
      <c r="C64" s="93"/>
      <c r="D64" s="93">
        <v>93804</v>
      </c>
      <c r="E64" s="93"/>
      <c r="F64" s="93"/>
      <c r="G64" s="95">
        <f t="shared" si="5"/>
        <v>126913</v>
      </c>
      <c r="H64" s="145"/>
      <c r="I64" s="97">
        <v>130715</v>
      </c>
      <c r="J64" s="93">
        <v>5862</v>
      </c>
      <c r="K64" s="93">
        <v>414</v>
      </c>
      <c r="L64" s="93"/>
      <c r="M64" s="93"/>
      <c r="N64" s="95">
        <f t="shared" si="4"/>
        <v>136991</v>
      </c>
    </row>
    <row r="65" spans="1:14" ht="12.75">
      <c r="A65" s="128" t="s">
        <v>67</v>
      </c>
      <c r="B65" s="97">
        <f>SUM(B66:B68)</f>
        <v>1200</v>
      </c>
      <c r="C65" s="93">
        <f>SUM(C66:C68)</f>
        <v>0</v>
      </c>
      <c r="D65" s="93">
        <f>SUM(D66:D68)</f>
        <v>0</v>
      </c>
      <c r="E65" s="93">
        <f>SUM(E66:E68)</f>
        <v>0</v>
      </c>
      <c r="F65" s="93">
        <f>SUM(F66:F68)</f>
        <v>0</v>
      </c>
      <c r="G65" s="95">
        <f t="shared" si="5"/>
        <v>1200</v>
      </c>
      <c r="H65" s="145"/>
      <c r="I65" s="97">
        <f>SUM(I66:I68)</f>
        <v>9256</v>
      </c>
      <c r="J65" s="93">
        <f>SUM(J66:J68)</f>
        <v>2295</v>
      </c>
      <c r="K65" s="93">
        <f>SUM(K66:K68)</f>
        <v>9600</v>
      </c>
      <c r="L65" s="93">
        <f>SUM(L66:L68)</f>
        <v>0</v>
      </c>
      <c r="M65" s="93">
        <f>SUM(M66:M68)</f>
        <v>0</v>
      </c>
      <c r="N65" s="95">
        <f t="shared" si="4"/>
        <v>21151</v>
      </c>
    </row>
    <row r="66" spans="1:14" ht="12.75">
      <c r="A66" s="106" t="s">
        <v>158</v>
      </c>
      <c r="B66" s="103">
        <v>1200</v>
      </c>
      <c r="C66" s="104"/>
      <c r="D66" s="104"/>
      <c r="E66" s="104"/>
      <c r="F66" s="104"/>
      <c r="G66" s="95">
        <f t="shared" si="5"/>
        <v>1200</v>
      </c>
      <c r="H66" s="162"/>
      <c r="I66" s="103">
        <v>5896</v>
      </c>
      <c r="J66" s="104"/>
      <c r="K66" s="104"/>
      <c r="L66" s="104"/>
      <c r="M66" s="104"/>
      <c r="N66" s="95">
        <f t="shared" si="4"/>
        <v>5896</v>
      </c>
    </row>
    <row r="67" spans="1:14" ht="12.75">
      <c r="A67" s="106" t="s">
        <v>305</v>
      </c>
      <c r="B67" s="103"/>
      <c r="C67" s="104"/>
      <c r="D67" s="104"/>
      <c r="E67" s="104"/>
      <c r="F67" s="104"/>
      <c r="G67" s="95">
        <f t="shared" si="5"/>
        <v>0</v>
      </c>
      <c r="H67" s="162"/>
      <c r="I67" s="103"/>
      <c r="J67" s="104">
        <v>1000</v>
      </c>
      <c r="K67" s="104">
        <v>5600</v>
      </c>
      <c r="L67" s="104"/>
      <c r="M67" s="104"/>
      <c r="N67" s="95">
        <f t="shared" si="4"/>
        <v>6600</v>
      </c>
    </row>
    <row r="68" spans="1:14" ht="12.75">
      <c r="A68" s="106" t="s">
        <v>203</v>
      </c>
      <c r="B68" s="103"/>
      <c r="C68" s="104"/>
      <c r="D68" s="104"/>
      <c r="E68" s="104"/>
      <c r="F68" s="104"/>
      <c r="G68" s="95">
        <f t="shared" si="5"/>
        <v>0</v>
      </c>
      <c r="H68" s="162"/>
      <c r="I68" s="103">
        <v>3360</v>
      </c>
      <c r="J68" s="104">
        <v>1295</v>
      </c>
      <c r="K68" s="104">
        <v>4000</v>
      </c>
      <c r="L68" s="104"/>
      <c r="M68" s="104"/>
      <c r="N68" s="95">
        <f t="shared" si="4"/>
        <v>8655</v>
      </c>
    </row>
    <row r="69" spans="1:14" ht="12.75">
      <c r="A69" s="128" t="s">
        <v>52</v>
      </c>
      <c r="B69" s="97"/>
      <c r="C69" s="93"/>
      <c r="D69" s="93"/>
      <c r="E69" s="93"/>
      <c r="F69" s="93"/>
      <c r="G69" s="95">
        <f t="shared" si="5"/>
        <v>0</v>
      </c>
      <c r="H69" s="145"/>
      <c r="I69" s="97"/>
      <c r="J69" s="93"/>
      <c r="K69" s="93">
        <v>28197</v>
      </c>
      <c r="L69" s="93"/>
      <c r="M69" s="93"/>
      <c r="N69" s="95">
        <f t="shared" si="4"/>
        <v>28197</v>
      </c>
    </row>
    <row r="70" spans="1:14" ht="13.5" thickBot="1">
      <c r="A70" s="133" t="s">
        <v>68</v>
      </c>
      <c r="B70" s="108">
        <v>84</v>
      </c>
      <c r="C70" s="109"/>
      <c r="D70" s="109"/>
      <c r="E70" s="109"/>
      <c r="F70" s="109"/>
      <c r="G70" s="112">
        <f t="shared" si="5"/>
        <v>84</v>
      </c>
      <c r="H70" s="146"/>
      <c r="I70" s="108">
        <v>301</v>
      </c>
      <c r="J70" s="109"/>
      <c r="K70" s="109"/>
      <c r="L70" s="109"/>
      <c r="M70" s="109"/>
      <c r="N70" s="112">
        <f t="shared" si="4"/>
        <v>301</v>
      </c>
    </row>
    <row r="71" spans="1:14" ht="12.75">
      <c r="A71" s="136" t="s">
        <v>10</v>
      </c>
      <c r="B71" s="137">
        <f aca="true" t="shared" si="6" ref="B71:G71">SUM(B10:B18,B29:B31,B46,B53:B65,B69:B70)</f>
        <v>838005</v>
      </c>
      <c r="C71" s="134">
        <f t="shared" si="6"/>
        <v>83278</v>
      </c>
      <c r="D71" s="134">
        <f t="shared" si="6"/>
        <v>1626499</v>
      </c>
      <c r="E71" s="134">
        <f t="shared" si="6"/>
        <v>497300</v>
      </c>
      <c r="F71" s="134">
        <f t="shared" si="6"/>
        <v>68761</v>
      </c>
      <c r="G71" s="123">
        <f t="shared" si="6"/>
        <v>3113843</v>
      </c>
      <c r="H71" s="145"/>
      <c r="I71" s="137">
        <f aca="true" t="shared" si="7" ref="I71:N71">SUM(I10:I18,I29:I31,I46,I53:I65,I69:I70)</f>
        <v>621981</v>
      </c>
      <c r="J71" s="134">
        <f t="shared" si="7"/>
        <v>253907</v>
      </c>
      <c r="K71" s="134">
        <f t="shared" si="7"/>
        <v>1979975</v>
      </c>
      <c r="L71" s="134">
        <f t="shared" si="7"/>
        <v>186301</v>
      </c>
      <c r="M71" s="134">
        <f t="shared" si="7"/>
        <v>71679</v>
      </c>
      <c r="N71" s="123">
        <f t="shared" si="7"/>
        <v>3113843</v>
      </c>
    </row>
    <row r="72" spans="1:14" ht="12.75">
      <c r="A72" s="135" t="s">
        <v>204</v>
      </c>
      <c r="B72" s="97"/>
      <c r="C72" s="93"/>
      <c r="D72" s="93"/>
      <c r="E72" s="93"/>
      <c r="F72" s="93"/>
      <c r="G72" s="95"/>
      <c r="H72" s="145"/>
      <c r="I72" s="96"/>
      <c r="J72" s="110"/>
      <c r="K72" s="93">
        <v>-1667534</v>
      </c>
      <c r="L72" s="93"/>
      <c r="M72" s="93"/>
      <c r="N72" s="94">
        <f>SUM(I72:M72)</f>
        <v>-1667534</v>
      </c>
    </row>
    <row r="73" spans="1:14" ht="13.5" thickBot="1">
      <c r="A73" s="129" t="s">
        <v>205</v>
      </c>
      <c r="B73" s="113">
        <f aca="true" t="shared" si="8" ref="B73:G73">SUM(B71:B72)</f>
        <v>838005</v>
      </c>
      <c r="C73" s="111">
        <f t="shared" si="8"/>
        <v>83278</v>
      </c>
      <c r="D73" s="111">
        <f t="shared" si="8"/>
        <v>1626499</v>
      </c>
      <c r="E73" s="111">
        <f t="shared" si="8"/>
        <v>497300</v>
      </c>
      <c r="F73" s="111">
        <f t="shared" si="8"/>
        <v>68761</v>
      </c>
      <c r="G73" s="112">
        <f t="shared" si="8"/>
        <v>3113843</v>
      </c>
      <c r="H73" s="146"/>
      <c r="I73" s="113">
        <f aca="true" t="shared" si="9" ref="I73:N73">SUM(I71:I72)</f>
        <v>621981</v>
      </c>
      <c r="J73" s="111">
        <f t="shared" si="9"/>
        <v>253907</v>
      </c>
      <c r="K73" s="111">
        <f t="shared" si="9"/>
        <v>312441</v>
      </c>
      <c r="L73" s="111">
        <f t="shared" si="9"/>
        <v>186301</v>
      </c>
      <c r="M73" s="111">
        <f t="shared" si="9"/>
        <v>71679</v>
      </c>
      <c r="N73" s="112">
        <f t="shared" si="9"/>
        <v>1446309</v>
      </c>
    </row>
    <row r="74" spans="1:14" ht="12.75">
      <c r="A74" s="1"/>
      <c r="I74" s="1"/>
      <c r="J74" s="1"/>
      <c r="K74" s="1"/>
      <c r="L74" s="1"/>
      <c r="M74" s="1"/>
      <c r="N74" s="98"/>
    </row>
    <row r="142" ht="12.75">
      <c r="N142" s="51" t="s">
        <v>218</v>
      </c>
    </row>
  </sheetData>
  <sheetProtection/>
  <mergeCells count="6">
    <mergeCell ref="B43:G43"/>
    <mergeCell ref="I43:N43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0" sqref="B10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3"/>
      <c r="B1" s="13"/>
      <c r="C1" s="18"/>
      <c r="D1"/>
      <c r="E1" s="69" t="s">
        <v>53</v>
      </c>
    </row>
    <row r="2" spans="1:6" ht="15" customHeight="1">
      <c r="A2" s="13"/>
      <c r="B2" s="13"/>
      <c r="C2" s="18"/>
      <c r="D2" s="578" t="s">
        <v>593</v>
      </c>
      <c r="E2" s="578"/>
      <c r="F2" s="578"/>
    </row>
    <row r="3" spans="1:6" ht="19.5">
      <c r="A3" s="6" t="s">
        <v>509</v>
      </c>
      <c r="B3" s="6"/>
      <c r="C3" s="19"/>
      <c r="D3" s="19"/>
      <c r="E3" s="19"/>
      <c r="F3" s="21"/>
    </row>
    <row r="4" spans="1:6" ht="19.5">
      <c r="A4" s="6" t="s">
        <v>54</v>
      </c>
      <c r="B4" s="6"/>
      <c r="C4" s="19"/>
      <c r="D4" s="19"/>
      <c r="E4" s="19"/>
      <c r="F4" s="21"/>
    </row>
    <row r="5" spans="1:6" ht="14.25" customHeight="1" thickBot="1">
      <c r="A5" s="195"/>
      <c r="B5" s="195"/>
      <c r="C5" s="86"/>
      <c r="D5" s="86"/>
      <c r="E5" s="7"/>
      <c r="F5" s="196" t="s">
        <v>0</v>
      </c>
    </row>
    <row r="6" spans="1:6" s="193" customFormat="1" ht="12.75" customHeight="1">
      <c r="A6" s="576" t="s">
        <v>42</v>
      </c>
      <c r="B6" s="611" t="s">
        <v>225</v>
      </c>
      <c r="C6" s="613" t="s">
        <v>85</v>
      </c>
      <c r="D6" s="613" t="s">
        <v>55</v>
      </c>
      <c r="E6" s="613" t="s">
        <v>226</v>
      </c>
      <c r="F6" s="615" t="s">
        <v>56</v>
      </c>
    </row>
    <row r="7" spans="1:6" s="193" customFormat="1" ht="12.75" customHeight="1" thickBot="1">
      <c r="A7" s="577"/>
      <c r="B7" s="612"/>
      <c r="C7" s="614"/>
      <c r="D7" s="614"/>
      <c r="E7" s="614"/>
      <c r="F7" s="616"/>
    </row>
    <row r="8" spans="1:6" s="153" customFormat="1" ht="15" customHeight="1">
      <c r="A8" s="197" t="s">
        <v>57</v>
      </c>
      <c r="B8" s="198">
        <v>1</v>
      </c>
      <c r="C8" s="199">
        <v>1047</v>
      </c>
      <c r="D8" s="199">
        <v>357</v>
      </c>
      <c r="E8" s="199">
        <v>54</v>
      </c>
      <c r="F8" s="200">
        <f>SUM(C8:E8)</f>
        <v>1458</v>
      </c>
    </row>
    <row r="9" spans="1:6" ht="15" customHeight="1">
      <c r="A9" s="152" t="s">
        <v>58</v>
      </c>
      <c r="B9" s="183"/>
      <c r="C9" s="201"/>
      <c r="D9" s="201"/>
      <c r="E9" s="201">
        <v>17100</v>
      </c>
      <c r="F9" s="202">
        <f aca="true" t="shared" si="0" ref="F9:F15">SUM(C9:E9)</f>
        <v>17100</v>
      </c>
    </row>
    <row r="10" spans="1:6" ht="15" customHeight="1">
      <c r="A10" s="152" t="s">
        <v>20</v>
      </c>
      <c r="B10" s="183"/>
      <c r="C10" s="201"/>
      <c r="D10" s="201"/>
      <c r="E10" s="201">
        <v>10080</v>
      </c>
      <c r="F10" s="202">
        <f t="shared" si="0"/>
        <v>10080</v>
      </c>
    </row>
    <row r="11" spans="1:6" ht="15" customHeight="1">
      <c r="A11" s="152" t="s">
        <v>59</v>
      </c>
      <c r="B11" s="183"/>
      <c r="C11" s="201"/>
      <c r="D11" s="201"/>
      <c r="E11" s="201">
        <v>17595</v>
      </c>
      <c r="F11" s="202">
        <f t="shared" si="0"/>
        <v>17595</v>
      </c>
    </row>
    <row r="12" spans="1:6" ht="15" customHeight="1">
      <c r="A12" s="152" t="s">
        <v>60</v>
      </c>
      <c r="B12" s="183">
        <v>14</v>
      </c>
      <c r="C12" s="201">
        <v>30895</v>
      </c>
      <c r="D12" s="201">
        <v>9529</v>
      </c>
      <c r="E12" s="201"/>
      <c r="F12" s="202">
        <f t="shared" si="0"/>
        <v>40424</v>
      </c>
    </row>
    <row r="13" spans="1:6" ht="15" customHeight="1">
      <c r="A13" s="152" t="s">
        <v>43</v>
      </c>
      <c r="B13" s="183">
        <v>49</v>
      </c>
      <c r="C13" s="201">
        <v>152539</v>
      </c>
      <c r="D13" s="201">
        <v>45204</v>
      </c>
      <c r="E13" s="201">
        <v>128653</v>
      </c>
      <c r="F13" s="202">
        <f t="shared" si="0"/>
        <v>326396</v>
      </c>
    </row>
    <row r="14" spans="1:6" ht="15" customHeight="1">
      <c r="A14" s="152" t="s">
        <v>61</v>
      </c>
      <c r="B14" s="183"/>
      <c r="C14" s="201">
        <v>407</v>
      </c>
      <c r="D14" s="201">
        <v>45</v>
      </c>
      <c r="E14" s="201">
        <v>812</v>
      </c>
      <c r="F14" s="202">
        <f t="shared" si="0"/>
        <v>1264</v>
      </c>
    </row>
    <row r="15" spans="1:6" ht="15" customHeight="1">
      <c r="A15" s="152" t="s">
        <v>62</v>
      </c>
      <c r="B15" s="183"/>
      <c r="C15" s="201"/>
      <c r="D15" s="201"/>
      <c r="E15" s="201">
        <v>1514</v>
      </c>
      <c r="F15" s="202">
        <f t="shared" si="0"/>
        <v>1514</v>
      </c>
    </row>
    <row r="16" spans="1:6" ht="15" customHeight="1">
      <c r="A16" s="152" t="s">
        <v>63</v>
      </c>
      <c r="B16" s="183">
        <f>SUM(B17:B20)</f>
        <v>5</v>
      </c>
      <c r="C16" s="203">
        <f>SUM(C17:C20)</f>
        <v>4757</v>
      </c>
      <c r="D16" s="203">
        <f>SUM(D17:D20)</f>
        <v>1650</v>
      </c>
      <c r="E16" s="203">
        <f>SUM(E17:E20)</f>
        <v>2736</v>
      </c>
      <c r="F16" s="202">
        <f aca="true" t="shared" si="1" ref="F16:F21">SUM(C16:E16)</f>
        <v>9143</v>
      </c>
    </row>
    <row r="17" spans="1:6" s="80" customFormat="1" ht="15" customHeight="1">
      <c r="A17" s="189" t="s">
        <v>64</v>
      </c>
      <c r="B17" s="184"/>
      <c r="C17" s="204"/>
      <c r="D17" s="204"/>
      <c r="E17" s="204">
        <v>2400</v>
      </c>
      <c r="F17" s="205">
        <f t="shared" si="1"/>
        <v>2400</v>
      </c>
    </row>
    <row r="18" spans="1:6" s="80" customFormat="1" ht="15" customHeight="1">
      <c r="A18" s="189" t="s">
        <v>65</v>
      </c>
      <c r="B18" s="184">
        <v>5</v>
      </c>
      <c r="C18" s="204">
        <v>4757</v>
      </c>
      <c r="D18" s="204">
        <v>1650</v>
      </c>
      <c r="E18" s="204"/>
      <c r="F18" s="205">
        <f t="shared" si="1"/>
        <v>6407</v>
      </c>
    </row>
    <row r="19" spans="1:6" s="80" customFormat="1" ht="15" customHeight="1">
      <c r="A19" s="189" t="s">
        <v>167</v>
      </c>
      <c r="B19" s="185"/>
      <c r="C19" s="204"/>
      <c r="D19" s="204"/>
      <c r="E19" s="204"/>
      <c r="F19" s="205">
        <f t="shared" si="1"/>
        <v>0</v>
      </c>
    </row>
    <row r="20" spans="1:6" s="80" customFormat="1" ht="15" customHeight="1">
      <c r="A20" s="189" t="s">
        <v>177</v>
      </c>
      <c r="B20" s="185"/>
      <c r="C20" s="204"/>
      <c r="D20" s="204"/>
      <c r="E20" s="204">
        <v>336</v>
      </c>
      <c r="F20" s="205">
        <f t="shared" si="1"/>
        <v>336</v>
      </c>
    </row>
    <row r="21" spans="1:6" ht="15" customHeight="1">
      <c r="A21" s="190" t="s">
        <v>168</v>
      </c>
      <c r="B21" s="186"/>
      <c r="C21" s="201"/>
      <c r="D21" s="201"/>
      <c r="E21" s="201">
        <v>2580</v>
      </c>
      <c r="F21" s="202">
        <f t="shared" si="1"/>
        <v>2580</v>
      </c>
    </row>
    <row r="22" spans="1:6" ht="15" customHeight="1">
      <c r="A22" s="152" t="s">
        <v>39</v>
      </c>
      <c r="B22" s="183"/>
      <c r="C22" s="201"/>
      <c r="D22" s="201"/>
      <c r="E22" s="201">
        <v>26640</v>
      </c>
      <c r="F22" s="202">
        <f aca="true" t="shared" si="2" ref="F22:F34">SUM(C22:E22)</f>
        <v>26640</v>
      </c>
    </row>
    <row r="23" spans="1:6" ht="15" customHeight="1">
      <c r="A23" s="152" t="s">
        <v>306</v>
      </c>
      <c r="B23" s="183"/>
      <c r="C23" s="201"/>
      <c r="D23" s="201"/>
      <c r="E23" s="201">
        <v>850</v>
      </c>
      <c r="F23" s="202">
        <f t="shared" si="2"/>
        <v>850</v>
      </c>
    </row>
    <row r="24" spans="1:6" ht="15" customHeight="1">
      <c r="A24" s="152" t="s">
        <v>21</v>
      </c>
      <c r="B24" s="183"/>
      <c r="C24" s="201"/>
      <c r="D24" s="201"/>
      <c r="E24" s="201">
        <v>250</v>
      </c>
      <c r="F24" s="202">
        <f t="shared" si="2"/>
        <v>250</v>
      </c>
    </row>
    <row r="25" spans="1:6" ht="15" customHeight="1">
      <c r="A25" s="152" t="s">
        <v>66</v>
      </c>
      <c r="B25" s="183"/>
      <c r="C25" s="201"/>
      <c r="D25" s="201"/>
      <c r="E25" s="201">
        <v>2405</v>
      </c>
      <c r="F25" s="202">
        <f t="shared" si="2"/>
        <v>2405</v>
      </c>
    </row>
    <row r="26" spans="1:6" ht="15" customHeight="1">
      <c r="A26" s="152" t="s">
        <v>224</v>
      </c>
      <c r="B26" s="183"/>
      <c r="C26" s="201"/>
      <c r="D26" s="201"/>
      <c r="E26" s="201"/>
      <c r="F26" s="202">
        <f t="shared" si="2"/>
        <v>0</v>
      </c>
    </row>
    <row r="27" spans="1:6" ht="15" customHeight="1">
      <c r="A27" s="152" t="s">
        <v>200</v>
      </c>
      <c r="B27" s="183"/>
      <c r="C27" s="201"/>
      <c r="D27" s="201">
        <v>3480</v>
      </c>
      <c r="E27" s="201"/>
      <c r="F27" s="202">
        <f t="shared" si="2"/>
        <v>3480</v>
      </c>
    </row>
    <row r="28" spans="1:6" ht="15" customHeight="1">
      <c r="A28" s="152" t="s">
        <v>180</v>
      </c>
      <c r="B28" s="183"/>
      <c r="C28" s="201"/>
      <c r="D28" s="201"/>
      <c r="E28" s="201">
        <v>20530</v>
      </c>
      <c r="F28" s="202">
        <f t="shared" si="2"/>
        <v>20530</v>
      </c>
    </row>
    <row r="29" spans="1:6" ht="15" customHeight="1">
      <c r="A29" s="152" t="s">
        <v>22</v>
      </c>
      <c r="B29" s="183"/>
      <c r="C29" s="201"/>
      <c r="D29" s="201"/>
      <c r="E29" s="201">
        <v>130715</v>
      </c>
      <c r="F29" s="202">
        <f t="shared" si="2"/>
        <v>130715</v>
      </c>
    </row>
    <row r="30" spans="1:6" ht="15" customHeight="1">
      <c r="A30" s="152" t="s">
        <v>67</v>
      </c>
      <c r="B30" s="187">
        <f>SUM(B31:B32)</f>
        <v>0</v>
      </c>
      <c r="C30" s="203">
        <f>SUM(C31:C32)</f>
        <v>2030</v>
      </c>
      <c r="D30" s="203">
        <f>SUM(D31:D32)</f>
        <v>331</v>
      </c>
      <c r="E30" s="203">
        <f>SUM(E31:E32)</f>
        <v>6895</v>
      </c>
      <c r="F30" s="202">
        <f>SUM(C30:E30)</f>
        <v>9256</v>
      </c>
    </row>
    <row r="31" spans="1:6" s="80" customFormat="1" ht="15" customHeight="1">
      <c r="A31" s="154" t="s">
        <v>158</v>
      </c>
      <c r="B31" s="188"/>
      <c r="C31" s="204">
        <v>850</v>
      </c>
      <c r="D31" s="204">
        <v>201</v>
      </c>
      <c r="E31" s="204">
        <v>4845</v>
      </c>
      <c r="F31" s="205">
        <f t="shared" si="2"/>
        <v>5896</v>
      </c>
    </row>
    <row r="32" spans="1:6" s="80" customFormat="1" ht="15" customHeight="1">
      <c r="A32" s="154" t="s">
        <v>165</v>
      </c>
      <c r="B32" s="188"/>
      <c r="C32" s="204">
        <v>1180</v>
      </c>
      <c r="D32" s="204">
        <v>130</v>
      </c>
      <c r="E32" s="204">
        <v>2050</v>
      </c>
      <c r="F32" s="205">
        <f t="shared" si="2"/>
        <v>3360</v>
      </c>
    </row>
    <row r="33" spans="1:6" ht="15" customHeight="1">
      <c r="A33" s="152" t="s">
        <v>52</v>
      </c>
      <c r="B33" s="183"/>
      <c r="C33" s="201"/>
      <c r="D33" s="201"/>
      <c r="E33" s="201"/>
      <c r="F33" s="202">
        <f t="shared" si="2"/>
        <v>0</v>
      </c>
    </row>
    <row r="34" spans="1:6" ht="15" customHeight="1" thickBot="1">
      <c r="A34" s="191" t="s">
        <v>68</v>
      </c>
      <c r="B34" s="192"/>
      <c r="C34" s="206">
        <v>200</v>
      </c>
      <c r="D34" s="206">
        <v>22</v>
      </c>
      <c r="E34" s="206">
        <v>79</v>
      </c>
      <c r="F34" s="207">
        <f t="shared" si="2"/>
        <v>301</v>
      </c>
    </row>
    <row r="35" spans="1:6" s="168" customFormat="1" ht="17.25" customHeight="1" thickBot="1">
      <c r="A35" s="166" t="s">
        <v>10</v>
      </c>
      <c r="B35" s="194">
        <f>SUM(B8:B16,B21:B30,B33:B34)</f>
        <v>69</v>
      </c>
      <c r="C35" s="208">
        <f>SUM(C8:C16,C21:C30,C33:C34)</f>
        <v>191875</v>
      </c>
      <c r="D35" s="208">
        <f>SUM(D8:D16,D21:D30,D33:D34)</f>
        <v>60618</v>
      </c>
      <c r="E35" s="208">
        <f>SUM(E8:E16,E21:E30,E33:E34)</f>
        <v>369488</v>
      </c>
      <c r="F35" s="209">
        <f>SUM(F8:F16,F21:F30,F33:F34)</f>
        <v>621981</v>
      </c>
    </row>
    <row r="36" spans="1:5" ht="15.75">
      <c r="A36" s="13"/>
      <c r="B36" s="13"/>
      <c r="C36" s="18"/>
      <c r="D36" s="18"/>
      <c r="E36" s="18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D7" sqref="D7"/>
    </sheetView>
  </sheetViews>
  <sheetFormatPr defaultColWidth="9.140625" defaultRowHeight="12.75"/>
  <cols>
    <col min="1" max="1" width="4.421875" style="384" customWidth="1"/>
    <col min="2" max="2" width="5.8515625" style="384" customWidth="1"/>
    <col min="3" max="3" width="54.8515625" style="384" customWidth="1"/>
    <col min="4" max="4" width="14.140625" style="384" customWidth="1"/>
    <col min="5" max="5" width="14.57421875" style="384" customWidth="1"/>
    <col min="6" max="16384" width="10.28125" style="384" customWidth="1"/>
  </cols>
  <sheetData>
    <row r="1" spans="4:5" s="378" customFormat="1" ht="27.75" customHeight="1">
      <c r="D1" s="617" t="s">
        <v>596</v>
      </c>
      <c r="E1" s="618"/>
    </row>
    <row r="2" spans="1:5" s="380" customFormat="1" ht="46.5" customHeight="1">
      <c r="A2" s="620" t="s">
        <v>323</v>
      </c>
      <c r="B2" s="621"/>
      <c r="C2" s="621"/>
      <c r="D2" s="621"/>
      <c r="E2" s="621"/>
    </row>
    <row r="3" s="378" customFormat="1" ht="36" customHeight="1" thickBot="1">
      <c r="E3" s="379" t="s">
        <v>324</v>
      </c>
    </row>
    <row r="4" spans="1:5" s="381" customFormat="1" ht="12.75" customHeight="1">
      <c r="A4" s="623" t="s">
        <v>325</v>
      </c>
      <c r="B4" s="625" t="s">
        <v>326</v>
      </c>
      <c r="C4" s="625"/>
      <c r="D4" s="629" t="s">
        <v>508</v>
      </c>
      <c r="E4" s="630"/>
    </row>
    <row r="5" spans="1:5" s="381" customFormat="1" ht="12.75">
      <c r="A5" s="624"/>
      <c r="B5" s="626"/>
      <c r="C5" s="626"/>
      <c r="D5" s="631"/>
      <c r="E5" s="632"/>
    </row>
    <row r="6" spans="1:5" ht="15" customHeight="1">
      <c r="A6" s="382" t="s">
        <v>327</v>
      </c>
      <c r="B6" s="383" t="s">
        <v>328</v>
      </c>
      <c r="C6" s="383"/>
      <c r="D6" s="485"/>
      <c r="E6" s="490"/>
    </row>
    <row r="7" spans="1:5" ht="15" customHeight="1">
      <c r="A7" s="385" t="s">
        <v>329</v>
      </c>
      <c r="B7" s="386"/>
      <c r="C7" s="387" t="s">
        <v>330</v>
      </c>
      <c r="D7" s="386"/>
      <c r="E7" s="490"/>
    </row>
    <row r="8" spans="1:5" ht="15" customHeight="1">
      <c r="A8" s="385" t="s">
        <v>331</v>
      </c>
      <c r="B8" s="386"/>
      <c r="C8" s="387" t="s">
        <v>332</v>
      </c>
      <c r="D8" s="386"/>
      <c r="E8" s="491"/>
    </row>
    <row r="9" spans="1:5" ht="15" customHeight="1">
      <c r="A9" s="385" t="s">
        <v>333</v>
      </c>
      <c r="B9" s="386"/>
      <c r="C9" s="387" t="s">
        <v>334</v>
      </c>
      <c r="D9" s="386"/>
      <c r="E9" s="492"/>
    </row>
    <row r="10" spans="1:5" ht="15" customHeight="1">
      <c r="A10" s="388" t="s">
        <v>335</v>
      </c>
      <c r="B10" s="389"/>
      <c r="C10" s="390" t="s">
        <v>336</v>
      </c>
      <c r="D10" s="389"/>
      <c r="E10" s="493"/>
    </row>
    <row r="11" spans="1:5" ht="15" customHeight="1">
      <c r="A11" s="391" t="s">
        <v>337</v>
      </c>
      <c r="B11" s="389"/>
      <c r="C11" s="390" t="s">
        <v>338</v>
      </c>
      <c r="D11" s="389"/>
      <c r="E11" s="494"/>
    </row>
    <row r="12" spans="1:5" ht="15" customHeight="1">
      <c r="A12" s="392"/>
      <c r="B12" s="393"/>
      <c r="C12" s="394" t="s">
        <v>339</v>
      </c>
      <c r="D12" s="393"/>
      <c r="E12" s="495"/>
    </row>
    <row r="13" spans="1:5" ht="15" customHeight="1">
      <c r="A13" s="391" t="s">
        <v>340</v>
      </c>
      <c r="B13" s="389"/>
      <c r="C13" s="390" t="s">
        <v>341</v>
      </c>
      <c r="D13" s="389"/>
      <c r="E13" s="494"/>
    </row>
    <row r="14" spans="1:5" ht="15" customHeight="1">
      <c r="A14" s="385" t="s">
        <v>342</v>
      </c>
      <c r="B14" s="386"/>
      <c r="C14" s="387" t="s">
        <v>343</v>
      </c>
      <c r="D14" s="386"/>
      <c r="E14" s="490"/>
    </row>
    <row r="15" spans="1:5" ht="15" customHeight="1">
      <c r="A15" s="395" t="s">
        <v>344</v>
      </c>
      <c r="B15" s="396" t="s">
        <v>345</v>
      </c>
      <c r="C15" s="397"/>
      <c r="D15" s="396"/>
      <c r="E15" s="494"/>
    </row>
    <row r="16" spans="1:5" ht="15" customHeight="1">
      <c r="A16" s="395"/>
      <c r="B16" s="396" t="s">
        <v>346</v>
      </c>
      <c r="C16" s="397"/>
      <c r="D16" s="396"/>
      <c r="E16" s="494">
        <v>21784</v>
      </c>
    </row>
    <row r="17" spans="1:5" ht="15" customHeight="1">
      <c r="A17" s="382" t="s">
        <v>347</v>
      </c>
      <c r="B17" s="383" t="s">
        <v>348</v>
      </c>
      <c r="C17" s="383"/>
      <c r="D17" s="485"/>
      <c r="E17" s="490"/>
    </row>
    <row r="18" spans="1:5" ht="15" customHeight="1">
      <c r="A18" s="382" t="s">
        <v>349</v>
      </c>
      <c r="B18" s="383" t="s">
        <v>350</v>
      </c>
      <c r="C18" s="383"/>
      <c r="D18" s="485"/>
      <c r="E18" s="490">
        <v>60072</v>
      </c>
    </row>
    <row r="19" spans="1:5" ht="15" customHeight="1">
      <c r="A19" s="385" t="s">
        <v>351</v>
      </c>
      <c r="B19" s="386" t="s">
        <v>352</v>
      </c>
      <c r="C19" s="387" t="s">
        <v>353</v>
      </c>
      <c r="D19" s="386"/>
      <c r="E19" s="490">
        <v>9000</v>
      </c>
    </row>
    <row r="20" spans="1:5" ht="15" customHeight="1">
      <c r="A20" s="382" t="s">
        <v>354</v>
      </c>
      <c r="B20" s="383" t="s">
        <v>355</v>
      </c>
      <c r="C20" s="383"/>
      <c r="D20" s="485"/>
      <c r="E20" s="490">
        <v>3500</v>
      </c>
    </row>
    <row r="21" spans="1:5" ht="15" customHeight="1">
      <c r="A21" s="382" t="s">
        <v>356</v>
      </c>
      <c r="B21" s="383" t="s">
        <v>357</v>
      </c>
      <c r="C21" s="383"/>
      <c r="D21" s="485"/>
      <c r="E21" s="490"/>
    </row>
    <row r="22" spans="1:5" ht="15" customHeight="1">
      <c r="A22" s="382" t="s">
        <v>358</v>
      </c>
      <c r="B22" s="383" t="s">
        <v>359</v>
      </c>
      <c r="C22" s="383"/>
      <c r="D22" s="485"/>
      <c r="E22" s="490">
        <v>79778</v>
      </c>
    </row>
    <row r="23" spans="1:5" ht="15" customHeight="1">
      <c r="A23" s="385" t="s">
        <v>360</v>
      </c>
      <c r="B23" s="386" t="s">
        <v>352</v>
      </c>
      <c r="C23" s="387" t="s">
        <v>361</v>
      </c>
      <c r="D23" s="386"/>
      <c r="E23" s="490">
        <v>22665</v>
      </c>
    </row>
    <row r="24" spans="1:5" ht="15" customHeight="1">
      <c r="A24" s="382" t="s">
        <v>362</v>
      </c>
      <c r="B24" s="383" t="s">
        <v>363</v>
      </c>
      <c r="C24" s="383"/>
      <c r="D24" s="485"/>
      <c r="E24" s="490">
        <v>2000</v>
      </c>
    </row>
    <row r="25" spans="1:5" ht="15" customHeight="1">
      <c r="A25" s="382" t="s">
        <v>364</v>
      </c>
      <c r="B25" s="383" t="s">
        <v>365</v>
      </c>
      <c r="C25" s="383"/>
      <c r="D25" s="485"/>
      <c r="E25" s="490">
        <v>68761</v>
      </c>
    </row>
    <row r="26" spans="1:5" ht="15" customHeight="1">
      <c r="A26" s="391" t="s">
        <v>366</v>
      </c>
      <c r="B26" s="389" t="s">
        <v>352</v>
      </c>
      <c r="C26" s="390" t="s">
        <v>367</v>
      </c>
      <c r="D26" s="389"/>
      <c r="E26" s="494"/>
    </row>
    <row r="27" spans="1:5" ht="15" customHeight="1">
      <c r="A27" s="385" t="s">
        <v>368</v>
      </c>
      <c r="B27" s="386"/>
      <c r="C27" s="387" t="s">
        <v>369</v>
      </c>
      <c r="D27" s="386"/>
      <c r="E27" s="490"/>
    </row>
    <row r="28" spans="1:5" ht="15" customHeight="1">
      <c r="A28" s="382" t="s">
        <v>370</v>
      </c>
      <c r="B28" s="383" t="s">
        <v>371</v>
      </c>
      <c r="C28" s="383"/>
      <c r="D28" s="485"/>
      <c r="E28" s="490">
        <v>30000</v>
      </c>
    </row>
    <row r="29" spans="1:5" ht="15" customHeight="1">
      <c r="A29" s="382" t="s">
        <v>372</v>
      </c>
      <c r="B29" s="383" t="s">
        <v>373</v>
      </c>
      <c r="C29" s="383"/>
      <c r="D29" s="485"/>
      <c r="E29" s="490">
        <v>595</v>
      </c>
    </row>
    <row r="30" spans="1:5" ht="15" customHeight="1">
      <c r="A30" s="395" t="s">
        <v>374</v>
      </c>
      <c r="B30" s="396" t="s">
        <v>375</v>
      </c>
      <c r="C30" s="397"/>
      <c r="D30" s="396"/>
      <c r="E30" s="494"/>
    </row>
    <row r="31" spans="1:5" ht="15" customHeight="1">
      <c r="A31" s="398"/>
      <c r="B31" s="399" t="s">
        <v>376</v>
      </c>
      <c r="C31" s="400"/>
      <c r="D31" s="399"/>
      <c r="E31" s="495"/>
    </row>
    <row r="32" spans="1:5" ht="15" customHeight="1">
      <c r="A32" s="382" t="s">
        <v>377</v>
      </c>
      <c r="B32" s="383" t="s">
        <v>378</v>
      </c>
      <c r="C32" s="383"/>
      <c r="D32" s="485"/>
      <c r="E32" s="490">
        <v>105332</v>
      </c>
    </row>
    <row r="33" spans="1:5" ht="15" customHeight="1">
      <c r="A33" s="395" t="s">
        <v>379</v>
      </c>
      <c r="B33" s="396" t="s">
        <v>380</v>
      </c>
      <c r="C33" s="397"/>
      <c r="D33" s="396"/>
      <c r="E33" s="494"/>
    </row>
    <row r="34" spans="1:5" ht="15" customHeight="1">
      <c r="A34" s="398"/>
      <c r="B34" s="399" t="s">
        <v>381</v>
      </c>
      <c r="C34" s="400"/>
      <c r="D34" s="399"/>
      <c r="E34" s="495"/>
    </row>
    <row r="35" spans="1:5" ht="15" customHeight="1">
      <c r="A35" s="395" t="s">
        <v>382</v>
      </c>
      <c r="B35" s="396" t="s">
        <v>383</v>
      </c>
      <c r="C35" s="397"/>
      <c r="D35" s="396"/>
      <c r="E35" s="496">
        <f>SUM(E6,E15:E18,E20:E22,E24:E25,E28:E29,E30:E33)</f>
        <v>371822</v>
      </c>
    </row>
    <row r="36" spans="1:5" ht="15" customHeight="1">
      <c r="A36" s="398"/>
      <c r="B36" s="399" t="s">
        <v>384</v>
      </c>
      <c r="C36" s="400"/>
      <c r="D36" s="399"/>
      <c r="E36" s="495"/>
    </row>
    <row r="37" spans="1:5" ht="15" customHeight="1">
      <c r="A37" s="385" t="s">
        <v>385</v>
      </c>
      <c r="B37" s="386" t="s">
        <v>352</v>
      </c>
      <c r="C37" s="387" t="s">
        <v>386</v>
      </c>
      <c r="D37" s="386"/>
      <c r="E37" s="492">
        <f>E35-E60</f>
        <v>2094</v>
      </c>
    </row>
    <row r="38" spans="1:5" ht="15" customHeight="1" thickBot="1">
      <c r="A38" s="401"/>
      <c r="B38" s="402" t="s">
        <v>387</v>
      </c>
      <c r="C38" s="402"/>
      <c r="D38" s="486"/>
      <c r="E38" s="497"/>
    </row>
    <row r="39" spans="1:5" ht="195.75" customHeight="1">
      <c r="A39" s="403"/>
      <c r="B39" s="404"/>
      <c r="C39" s="404"/>
      <c r="D39" s="404"/>
      <c r="E39" s="404"/>
    </row>
    <row r="40" s="406" customFormat="1" ht="57" customHeight="1" thickBot="1">
      <c r="A40" s="405"/>
    </row>
    <row r="41" spans="1:5" s="406" customFormat="1" ht="12">
      <c r="A41" s="623" t="s">
        <v>325</v>
      </c>
      <c r="B41" s="625" t="s">
        <v>388</v>
      </c>
      <c r="C41" s="625"/>
      <c r="D41" s="629" t="s">
        <v>508</v>
      </c>
      <c r="E41" s="630"/>
    </row>
    <row r="42" spans="1:5" s="406" customFormat="1" ht="12.75" thickBot="1">
      <c r="A42" s="627"/>
      <c r="B42" s="628"/>
      <c r="C42" s="628"/>
      <c r="D42" s="633"/>
      <c r="E42" s="634"/>
    </row>
    <row r="43" spans="1:5" ht="15" customHeight="1">
      <c r="A43" s="478" t="s">
        <v>472</v>
      </c>
      <c r="B43" s="407" t="s">
        <v>405</v>
      </c>
      <c r="C43" s="407"/>
      <c r="D43" s="487"/>
      <c r="E43" s="498"/>
    </row>
    <row r="44" spans="1:5" ht="15" customHeight="1">
      <c r="A44" s="385" t="s">
        <v>473</v>
      </c>
      <c r="B44" s="409" t="s">
        <v>352</v>
      </c>
      <c r="C44" s="409" t="s">
        <v>389</v>
      </c>
      <c r="D44" s="386"/>
      <c r="E44" s="490"/>
    </row>
    <row r="45" spans="1:5" ht="15" customHeight="1">
      <c r="A45" s="385" t="s">
        <v>474</v>
      </c>
      <c r="B45" s="409"/>
      <c r="C45" s="409" t="s">
        <v>390</v>
      </c>
      <c r="D45" s="386"/>
      <c r="E45" s="490"/>
    </row>
    <row r="46" spans="1:5" ht="15" customHeight="1">
      <c r="A46" s="382" t="s">
        <v>475</v>
      </c>
      <c r="B46" s="383" t="s">
        <v>406</v>
      </c>
      <c r="C46" s="383"/>
      <c r="D46" s="485"/>
      <c r="E46" s="490">
        <v>276189</v>
      </c>
    </row>
    <row r="47" spans="1:5" ht="15" customHeight="1">
      <c r="A47" s="385" t="s">
        <v>476</v>
      </c>
      <c r="B47" s="409" t="s">
        <v>352</v>
      </c>
      <c r="C47" s="409" t="s">
        <v>391</v>
      </c>
      <c r="D47" s="386"/>
      <c r="E47" s="490">
        <v>9000</v>
      </c>
    </row>
    <row r="48" spans="1:5" ht="15" customHeight="1">
      <c r="A48" s="385" t="s">
        <v>477</v>
      </c>
      <c r="B48" s="409"/>
      <c r="C48" s="409" t="s">
        <v>392</v>
      </c>
      <c r="D48" s="386"/>
      <c r="E48" s="490"/>
    </row>
    <row r="49" spans="1:5" ht="15" customHeight="1">
      <c r="A49" s="382" t="s">
        <v>478</v>
      </c>
      <c r="B49" s="383" t="s">
        <v>393</v>
      </c>
      <c r="C49" s="383"/>
      <c r="D49" s="485"/>
      <c r="E49" s="490"/>
    </row>
    <row r="50" spans="1:5" ht="15" customHeight="1">
      <c r="A50" s="382" t="s">
        <v>479</v>
      </c>
      <c r="B50" s="383" t="s">
        <v>394</v>
      </c>
      <c r="C50" s="383"/>
      <c r="D50" s="485"/>
      <c r="E50" s="490">
        <v>13670</v>
      </c>
    </row>
    <row r="51" spans="1:5" ht="15" customHeight="1">
      <c r="A51" s="385" t="s">
        <v>480</v>
      </c>
      <c r="B51" s="409" t="s">
        <v>352</v>
      </c>
      <c r="C51" s="409" t="s">
        <v>395</v>
      </c>
      <c r="D51" s="386"/>
      <c r="E51" s="490"/>
    </row>
    <row r="52" spans="1:5" ht="15" customHeight="1">
      <c r="A52" s="385" t="s">
        <v>481</v>
      </c>
      <c r="B52" s="409"/>
      <c r="C52" s="409" t="s">
        <v>396</v>
      </c>
      <c r="D52" s="386"/>
      <c r="E52" s="490"/>
    </row>
    <row r="53" spans="1:5" ht="15" customHeight="1">
      <c r="A53" s="382" t="s">
        <v>482</v>
      </c>
      <c r="B53" s="383" t="s">
        <v>407</v>
      </c>
      <c r="C53" s="383"/>
      <c r="D53" s="485"/>
      <c r="E53" s="490">
        <v>28216</v>
      </c>
    </row>
    <row r="54" spans="1:5" ht="15" customHeight="1">
      <c r="A54" s="382" t="s">
        <v>483</v>
      </c>
      <c r="B54" s="383" t="s">
        <v>408</v>
      </c>
      <c r="C54" s="383"/>
      <c r="D54" s="485"/>
      <c r="E54" s="490">
        <v>33149</v>
      </c>
    </row>
    <row r="55" spans="1:5" ht="15" customHeight="1">
      <c r="A55" s="382" t="s">
        <v>484</v>
      </c>
      <c r="B55" s="383" t="s">
        <v>397</v>
      </c>
      <c r="C55" s="383"/>
      <c r="D55" s="485"/>
      <c r="E55" s="490">
        <v>595</v>
      </c>
    </row>
    <row r="56" spans="1:5" ht="15" customHeight="1">
      <c r="A56" s="385" t="s">
        <v>485</v>
      </c>
      <c r="B56" s="409" t="s">
        <v>398</v>
      </c>
      <c r="C56" s="409"/>
      <c r="D56" s="386"/>
      <c r="E56" s="490"/>
    </row>
    <row r="57" spans="1:5" ht="15" customHeight="1">
      <c r="A57" s="385" t="s">
        <v>486</v>
      </c>
      <c r="B57" s="409" t="s">
        <v>399</v>
      </c>
      <c r="C57" s="409"/>
      <c r="D57" s="386"/>
      <c r="E57" s="490"/>
    </row>
    <row r="58" spans="1:5" ht="15" customHeight="1">
      <c r="A58" s="382" t="s">
        <v>487</v>
      </c>
      <c r="B58" s="412" t="s">
        <v>400</v>
      </c>
      <c r="C58" s="409"/>
      <c r="D58" s="386"/>
      <c r="E58" s="490">
        <v>17909</v>
      </c>
    </row>
    <row r="59" spans="1:5" ht="15" customHeight="1">
      <c r="A59" s="385" t="s">
        <v>488</v>
      </c>
      <c r="B59" s="409" t="s">
        <v>401</v>
      </c>
      <c r="C59" s="409"/>
      <c r="D59" s="386"/>
      <c r="E59" s="490"/>
    </row>
    <row r="60" spans="1:5" ht="15" customHeight="1">
      <c r="A60" s="382" t="s">
        <v>489</v>
      </c>
      <c r="B60" s="383" t="s">
        <v>402</v>
      </c>
      <c r="C60" s="383"/>
      <c r="D60" s="485"/>
      <c r="E60" s="499">
        <f>SUM(E58:E59,E46,E50,E53:E55)</f>
        <v>369728</v>
      </c>
    </row>
    <row r="61" spans="1:5" ht="15" customHeight="1">
      <c r="A61" s="398"/>
      <c r="B61" s="383" t="s">
        <v>403</v>
      </c>
      <c r="C61" s="383"/>
      <c r="D61" s="485"/>
      <c r="E61" s="490"/>
    </row>
    <row r="62" spans="1:5" ht="15" customHeight="1" thickBot="1">
      <c r="A62" s="401" t="s">
        <v>490</v>
      </c>
      <c r="B62" s="402" t="s">
        <v>404</v>
      </c>
      <c r="C62" s="402"/>
      <c r="D62" s="486"/>
      <c r="E62" s="500"/>
    </row>
    <row r="63" ht="15" customHeight="1"/>
    <row r="64" ht="12.75" customHeight="1"/>
    <row r="65" spans="1:5" ht="24" customHeight="1">
      <c r="A65" s="619" t="s">
        <v>491</v>
      </c>
      <c r="B65" s="619"/>
      <c r="C65" s="619"/>
      <c r="D65" s="619"/>
      <c r="E65" s="619"/>
    </row>
    <row r="66" spans="1:5" ht="21.75" customHeight="1">
      <c r="A66" s="622" t="s">
        <v>492</v>
      </c>
      <c r="B66" s="622"/>
      <c r="C66" s="622"/>
      <c r="D66" s="622"/>
      <c r="E66" s="622"/>
    </row>
    <row r="67" spans="1:5" ht="14.25" customHeight="1" thickBot="1">
      <c r="A67" s="479"/>
      <c r="B67" s="479"/>
      <c r="C67" s="479"/>
      <c r="D67" s="479"/>
      <c r="E67" s="479"/>
    </row>
    <row r="68" spans="1:5" ht="15" customHeight="1">
      <c r="A68" s="481"/>
      <c r="B68" s="482" t="s">
        <v>561</v>
      </c>
      <c r="C68" s="482"/>
      <c r="D68" s="488"/>
      <c r="E68" s="568">
        <v>34800</v>
      </c>
    </row>
    <row r="69" spans="1:5" ht="15" customHeight="1">
      <c r="A69" s="408"/>
      <c r="B69" s="409" t="s">
        <v>562</v>
      </c>
      <c r="C69" s="409"/>
      <c r="D69" s="386"/>
      <c r="E69" s="569">
        <v>10000</v>
      </c>
    </row>
    <row r="70" spans="1:5" ht="15" customHeight="1">
      <c r="A70" s="408"/>
      <c r="B70" s="635" t="s">
        <v>563</v>
      </c>
      <c r="C70" s="636"/>
      <c r="D70" s="386"/>
      <c r="E70" s="569">
        <v>1850</v>
      </c>
    </row>
    <row r="71" spans="1:5" ht="15" customHeight="1">
      <c r="A71" s="408"/>
      <c r="B71" s="409" t="s">
        <v>493</v>
      </c>
      <c r="C71" s="409"/>
      <c r="D71" s="386"/>
      <c r="E71" s="569">
        <v>3100</v>
      </c>
    </row>
    <row r="72" spans="1:5" ht="15" customHeight="1">
      <c r="A72" s="408"/>
      <c r="B72" s="409" t="s">
        <v>494</v>
      </c>
      <c r="C72" s="409"/>
      <c r="D72" s="386"/>
      <c r="E72" s="569">
        <v>15000</v>
      </c>
    </row>
    <row r="73" spans="1:5" ht="15" customHeight="1">
      <c r="A73" s="564"/>
      <c r="B73" s="635" t="s">
        <v>564</v>
      </c>
      <c r="C73" s="636"/>
      <c r="D73" s="389"/>
      <c r="E73" s="570">
        <v>180000</v>
      </c>
    </row>
    <row r="74" spans="1:5" ht="15" customHeight="1">
      <c r="A74" s="564"/>
      <c r="B74" s="635" t="s">
        <v>565</v>
      </c>
      <c r="C74" s="636"/>
      <c r="D74" s="389"/>
      <c r="E74" s="570">
        <v>1000</v>
      </c>
    </row>
    <row r="75" spans="1:5" ht="15" customHeight="1">
      <c r="A75" s="564"/>
      <c r="B75" s="635" t="s">
        <v>566</v>
      </c>
      <c r="C75" s="636"/>
      <c r="D75" s="389"/>
      <c r="E75" s="570">
        <v>5862</v>
      </c>
    </row>
    <row r="76" spans="1:5" ht="15" customHeight="1">
      <c r="A76" s="564"/>
      <c r="B76" s="635" t="s">
        <v>567</v>
      </c>
      <c r="C76" s="636"/>
      <c r="D76" s="389"/>
      <c r="E76" s="570">
        <v>1295</v>
      </c>
    </row>
    <row r="77" spans="1:5" ht="15" customHeight="1">
      <c r="A77" s="564"/>
      <c r="B77" s="635" t="s">
        <v>568</v>
      </c>
      <c r="C77" s="636"/>
      <c r="D77" s="389"/>
      <c r="E77" s="570">
        <v>1000</v>
      </c>
    </row>
    <row r="78" spans="1:5" ht="15" customHeight="1">
      <c r="A78" s="564"/>
      <c r="B78" s="635" t="s">
        <v>569</v>
      </c>
      <c r="C78" s="636"/>
      <c r="D78" s="389"/>
      <c r="E78" s="570">
        <v>22282</v>
      </c>
    </row>
    <row r="79" spans="1:5" ht="15" customHeight="1" thickBot="1">
      <c r="A79" s="410"/>
      <c r="B79" s="402" t="s">
        <v>570</v>
      </c>
      <c r="C79" s="402"/>
      <c r="D79" s="486"/>
      <c r="E79" s="501">
        <v>9000</v>
      </c>
    </row>
    <row r="80" spans="1:5" ht="13.5" thickBot="1">
      <c r="A80" s="483"/>
      <c r="B80" s="484" t="s">
        <v>495</v>
      </c>
      <c r="C80" s="484"/>
      <c r="D80" s="489"/>
      <c r="E80" s="502">
        <f>SUM(E68:E78)</f>
        <v>276189</v>
      </c>
    </row>
    <row r="82" ht="21.75" customHeight="1"/>
    <row r="83" spans="1:5" ht="15.75">
      <c r="A83" s="619" t="s">
        <v>496</v>
      </c>
      <c r="B83" s="619"/>
      <c r="C83" s="619"/>
      <c r="D83" s="619"/>
      <c r="E83" s="619"/>
    </row>
    <row r="84" ht="13.5" thickBot="1">
      <c r="E84" s="480"/>
    </row>
    <row r="85" spans="1:5" ht="12.75">
      <c r="A85" s="481"/>
      <c r="B85" s="407" t="s">
        <v>499</v>
      </c>
      <c r="C85" s="504"/>
      <c r="D85" s="504" t="s">
        <v>497</v>
      </c>
      <c r="E85" s="505" t="s">
        <v>498</v>
      </c>
    </row>
    <row r="86" spans="1:5" ht="12.75">
      <c r="A86" s="506"/>
      <c r="B86" s="507" t="s">
        <v>571</v>
      </c>
      <c r="C86" s="508"/>
      <c r="D86" s="509">
        <v>3095</v>
      </c>
      <c r="E86" s="411"/>
    </row>
    <row r="87" spans="1:5" ht="12.75">
      <c r="A87" s="408"/>
      <c r="B87" s="409" t="s">
        <v>500</v>
      </c>
      <c r="C87" s="508"/>
      <c r="D87" s="509">
        <v>248</v>
      </c>
      <c r="E87" s="411"/>
    </row>
    <row r="88" spans="1:5" ht="13.5" thickBot="1">
      <c r="A88" s="410"/>
      <c r="B88" s="510" t="s">
        <v>495</v>
      </c>
      <c r="C88" s="510"/>
      <c r="D88" s="511">
        <f>SUM(D86:D87)</f>
        <v>3343</v>
      </c>
      <c r="E88" s="512">
        <f>SUM(E86:E87)</f>
        <v>0</v>
      </c>
    </row>
    <row r="91" spans="4:5" ht="12.75">
      <c r="D91" s="503"/>
      <c r="E91" s="503"/>
    </row>
    <row r="92" spans="4:5" ht="12.75">
      <c r="D92" s="503"/>
      <c r="E92" s="503"/>
    </row>
    <row r="93" spans="4:5" ht="12.75">
      <c r="D93" s="503"/>
      <c r="E93" s="503"/>
    </row>
    <row r="94" spans="4:5" ht="12.75">
      <c r="D94" s="503"/>
      <c r="E94" s="503"/>
    </row>
    <row r="95" spans="4:5" ht="12.75">
      <c r="D95" s="503"/>
      <c r="E95" s="503"/>
    </row>
    <row r="96" spans="4:5" ht="12.75">
      <c r="D96" s="503"/>
      <c r="E96" s="503"/>
    </row>
    <row r="97" spans="4:5" ht="12.75">
      <c r="D97" s="503"/>
      <c r="E97" s="503"/>
    </row>
  </sheetData>
  <mergeCells count="18">
    <mergeCell ref="B75:C75"/>
    <mergeCell ref="B76:C76"/>
    <mergeCell ref="B77:C77"/>
    <mergeCell ref="B78:C78"/>
    <mergeCell ref="D41:E42"/>
    <mergeCell ref="B70:C70"/>
    <mergeCell ref="B73:C73"/>
    <mergeCell ref="B74:C74"/>
    <mergeCell ref="D1:E1"/>
    <mergeCell ref="A83:E83"/>
    <mergeCell ref="A65:E65"/>
    <mergeCell ref="A2:E2"/>
    <mergeCell ref="A66:E66"/>
    <mergeCell ref="A4:A5"/>
    <mergeCell ref="B4:C5"/>
    <mergeCell ref="A41:A42"/>
    <mergeCell ref="B41:C42"/>
    <mergeCell ref="D4:E5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workbookViewId="0" topLeftCell="A1">
      <selection activeCell="A10" sqref="A10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309" t="s">
        <v>597</v>
      </c>
    </row>
    <row r="2" spans="1:2" ht="15.75" customHeight="1">
      <c r="A2" s="6" t="s">
        <v>507</v>
      </c>
      <c r="B2" s="15"/>
    </row>
    <row r="3" spans="1:2" ht="15.75" customHeight="1">
      <c r="A3" s="6" t="s">
        <v>41</v>
      </c>
      <c r="B3" s="15"/>
    </row>
    <row r="4" spans="1:2" ht="15.75" customHeight="1">
      <c r="A4" s="6"/>
      <c r="B4" s="15"/>
    </row>
    <row r="5" spans="1:2" ht="15.75" customHeight="1">
      <c r="A5" s="6"/>
      <c r="B5" s="15"/>
    </row>
    <row r="6" spans="1:2" ht="9.75" customHeight="1" thickBot="1">
      <c r="A6" s="1"/>
      <c r="B6" s="16" t="s">
        <v>0</v>
      </c>
    </row>
    <row r="7" spans="1:2" s="168" customFormat="1" ht="15.75" customHeight="1" thickBot="1">
      <c r="A7" s="307" t="s">
        <v>42</v>
      </c>
      <c r="B7" s="464" t="s">
        <v>149</v>
      </c>
    </row>
    <row r="8" spans="1:2" s="182" customFormat="1" ht="12.75" customHeight="1">
      <c r="A8" s="244" t="s">
        <v>316</v>
      </c>
      <c r="B8" s="465"/>
    </row>
    <row r="9" spans="1:2" s="182" customFormat="1" ht="12.75">
      <c r="A9" s="245" t="s">
        <v>317</v>
      </c>
      <c r="B9" s="246">
        <v>500</v>
      </c>
    </row>
    <row r="10" spans="1:2" s="182" customFormat="1" ht="12.75">
      <c r="A10" s="245" t="s">
        <v>307</v>
      </c>
      <c r="B10" s="246">
        <v>50</v>
      </c>
    </row>
    <row r="11" spans="1:2" s="182" customFormat="1" ht="12.75">
      <c r="A11" s="245" t="s">
        <v>308</v>
      </c>
      <c r="B11" s="246">
        <v>276</v>
      </c>
    </row>
    <row r="12" spans="1:2" s="182" customFormat="1" ht="12.75">
      <c r="A12" s="245" t="s">
        <v>309</v>
      </c>
      <c r="B12" s="246">
        <v>755</v>
      </c>
    </row>
    <row r="13" spans="1:2" s="182" customFormat="1" ht="12.75">
      <c r="A13" s="245" t="s">
        <v>572</v>
      </c>
      <c r="B13" s="246">
        <v>50</v>
      </c>
    </row>
    <row r="14" spans="1:2" s="182" customFormat="1" ht="12.75">
      <c r="A14" s="247" t="s">
        <v>221</v>
      </c>
      <c r="B14" s="246"/>
    </row>
    <row r="15" spans="1:2" s="182" customFormat="1" ht="12.75">
      <c r="A15" s="245" t="s">
        <v>223</v>
      </c>
      <c r="B15" s="246">
        <v>2133</v>
      </c>
    </row>
    <row r="16" spans="1:2" s="182" customFormat="1" ht="12.75">
      <c r="A16" s="247" t="s">
        <v>44</v>
      </c>
      <c r="B16" s="246"/>
    </row>
    <row r="17" spans="1:2" s="182" customFormat="1" ht="12.75">
      <c r="A17" s="245" t="s">
        <v>227</v>
      </c>
      <c r="B17" s="246">
        <v>4500</v>
      </c>
    </row>
    <row r="18" spans="1:2" s="182" customFormat="1" ht="12.75">
      <c r="A18" s="245" t="s">
        <v>45</v>
      </c>
      <c r="B18" s="246">
        <v>1280</v>
      </c>
    </row>
    <row r="19" spans="1:2" s="51" customFormat="1" ht="12.75">
      <c r="A19" s="365" t="s">
        <v>318</v>
      </c>
      <c r="B19" s="248">
        <v>6300</v>
      </c>
    </row>
    <row r="20" spans="1:2" s="182" customFormat="1" ht="12.75">
      <c r="A20" s="247" t="s">
        <v>304</v>
      </c>
      <c r="B20" s="246"/>
    </row>
    <row r="21" spans="1:2" s="182" customFormat="1" ht="12.75">
      <c r="A21" s="245" t="s">
        <v>222</v>
      </c>
      <c r="B21" s="246">
        <v>12074</v>
      </c>
    </row>
    <row r="22" spans="1:2" s="182" customFormat="1" ht="12.75">
      <c r="A22" s="366" t="s">
        <v>21</v>
      </c>
      <c r="B22" s="246"/>
    </row>
    <row r="23" spans="1:2" s="182" customFormat="1" ht="12.75">
      <c r="A23" s="152" t="s">
        <v>319</v>
      </c>
      <c r="B23" s="246">
        <v>16183</v>
      </c>
    </row>
    <row r="24" spans="1:2" s="182" customFormat="1" ht="12.75">
      <c r="A24" s="247" t="s">
        <v>183</v>
      </c>
      <c r="B24" s="246"/>
    </row>
    <row r="25" spans="1:2" s="182" customFormat="1" ht="12.75">
      <c r="A25" s="245" t="s">
        <v>310</v>
      </c>
      <c r="B25" s="246">
        <v>2992</v>
      </c>
    </row>
    <row r="26" spans="1:2" s="182" customFormat="1" ht="12.75">
      <c r="A26" s="245" t="s">
        <v>311</v>
      </c>
      <c r="B26" s="246">
        <v>5076</v>
      </c>
    </row>
    <row r="27" spans="1:2" s="182" customFormat="1" ht="12.75">
      <c r="A27" s="247" t="s">
        <v>184</v>
      </c>
      <c r="B27" s="246"/>
    </row>
    <row r="28" spans="1:2" s="182" customFormat="1" ht="12.75">
      <c r="A28" s="245" t="s">
        <v>46</v>
      </c>
      <c r="B28" s="246">
        <v>3500</v>
      </c>
    </row>
    <row r="29" spans="1:2" s="182" customFormat="1" ht="12.75">
      <c r="A29" s="414" t="s">
        <v>411</v>
      </c>
      <c r="B29" s="246">
        <v>2997</v>
      </c>
    </row>
    <row r="30" spans="1:2" s="182" customFormat="1" ht="12.75">
      <c r="A30" s="245" t="s">
        <v>160</v>
      </c>
      <c r="B30" s="246">
        <v>13620</v>
      </c>
    </row>
    <row r="31" spans="1:2" s="182" customFormat="1" ht="12.75">
      <c r="A31" s="414" t="s">
        <v>412</v>
      </c>
      <c r="B31" s="246">
        <v>11200</v>
      </c>
    </row>
    <row r="32" spans="1:2" s="182" customFormat="1" ht="12.75">
      <c r="A32" s="245" t="s">
        <v>312</v>
      </c>
      <c r="B32" s="246">
        <v>3300</v>
      </c>
    </row>
    <row r="33" spans="1:2" s="182" customFormat="1" ht="12.75">
      <c r="A33" s="247" t="s">
        <v>313</v>
      </c>
      <c r="B33" s="246"/>
    </row>
    <row r="34" spans="1:2" s="182" customFormat="1" ht="12.75">
      <c r="A34" s="245" t="s">
        <v>161</v>
      </c>
      <c r="B34" s="246">
        <v>19000</v>
      </c>
    </row>
    <row r="35" spans="1:2" s="182" customFormat="1" ht="12.75">
      <c r="A35" s="245" t="s">
        <v>573</v>
      </c>
      <c r="B35" s="246">
        <v>2200</v>
      </c>
    </row>
    <row r="36" spans="1:2" s="182" customFormat="1" ht="12.75">
      <c r="A36" s="247" t="s">
        <v>314</v>
      </c>
      <c r="B36" s="246"/>
    </row>
    <row r="37" spans="1:2" s="182" customFormat="1" ht="12.75">
      <c r="A37" s="245" t="s">
        <v>159</v>
      </c>
      <c r="B37" s="246">
        <v>116874</v>
      </c>
    </row>
    <row r="38" spans="1:2" s="182" customFormat="1" ht="12.75">
      <c r="A38" s="247" t="s">
        <v>187</v>
      </c>
      <c r="B38" s="246"/>
    </row>
    <row r="39" spans="1:2" s="182" customFormat="1" ht="12.75">
      <c r="A39" s="245" t="s">
        <v>48</v>
      </c>
      <c r="B39" s="246">
        <v>2500</v>
      </c>
    </row>
    <row r="40" spans="1:2" s="182" customFormat="1" ht="12.75">
      <c r="A40" s="152" t="s">
        <v>49</v>
      </c>
      <c r="B40" s="246">
        <v>650</v>
      </c>
    </row>
    <row r="41" spans="1:2" s="182" customFormat="1" ht="12.75">
      <c r="A41" s="245" t="s">
        <v>162</v>
      </c>
      <c r="B41" s="246">
        <v>4550</v>
      </c>
    </row>
    <row r="42" spans="1:2" s="182" customFormat="1" ht="12.75">
      <c r="A42" s="245" t="s">
        <v>163</v>
      </c>
      <c r="B42" s="246">
        <v>1200</v>
      </c>
    </row>
    <row r="43" spans="1:4" s="182" customFormat="1" ht="12.75">
      <c r="A43" s="245" t="s">
        <v>51</v>
      </c>
      <c r="B43" s="246">
        <v>5000</v>
      </c>
      <c r="D43" s="565"/>
    </row>
    <row r="44" spans="1:2" s="182" customFormat="1" ht="12.75">
      <c r="A44" s="152" t="s">
        <v>50</v>
      </c>
      <c r="B44" s="246">
        <v>17500</v>
      </c>
    </row>
    <row r="45" spans="1:2" s="182" customFormat="1" ht="12.75">
      <c r="A45" s="244" t="s">
        <v>188</v>
      </c>
      <c r="B45" s="252"/>
    </row>
    <row r="46" spans="1:2" s="182" customFormat="1" ht="12.75">
      <c r="A46" s="152" t="s">
        <v>47</v>
      </c>
      <c r="B46" s="246">
        <v>1500</v>
      </c>
    </row>
    <row r="47" spans="1:2" s="182" customFormat="1" ht="12.75">
      <c r="A47" s="245" t="s">
        <v>151</v>
      </c>
      <c r="B47" s="246">
        <v>2200</v>
      </c>
    </row>
    <row r="48" spans="1:2" s="182" customFormat="1" ht="12.75">
      <c r="A48" s="247" t="s">
        <v>467</v>
      </c>
      <c r="B48" s="246"/>
    </row>
    <row r="49" spans="1:2" s="182" customFormat="1" ht="12.75">
      <c r="A49" s="245" t="s">
        <v>468</v>
      </c>
      <c r="B49" s="246">
        <v>600</v>
      </c>
    </row>
    <row r="50" spans="1:2" s="182" customFormat="1" ht="12.75">
      <c r="A50" s="245" t="s">
        <v>469</v>
      </c>
      <c r="B50" s="246">
        <v>13670</v>
      </c>
    </row>
    <row r="51" spans="1:2" s="182" customFormat="1" ht="12.75">
      <c r="A51" s="245" t="s">
        <v>470</v>
      </c>
      <c r="B51" s="246"/>
    </row>
    <row r="52" spans="1:2" s="182" customFormat="1" ht="12.75">
      <c r="A52" s="247" t="s">
        <v>22</v>
      </c>
      <c r="B52" s="246"/>
    </row>
    <row r="53" spans="1:2" s="182" customFormat="1" ht="12.75">
      <c r="A53" s="413" t="s">
        <v>410</v>
      </c>
      <c r="B53" s="246">
        <v>138</v>
      </c>
    </row>
    <row r="54" spans="1:2" s="182" customFormat="1" ht="13.5" thickBot="1">
      <c r="A54" s="245" t="s">
        <v>208</v>
      </c>
      <c r="B54" s="246">
        <v>276</v>
      </c>
    </row>
    <row r="55" spans="1:2" s="182" customFormat="1" ht="13.5" thickBot="1">
      <c r="A55" s="307" t="s">
        <v>42</v>
      </c>
      <c r="B55" s="308" t="s">
        <v>149</v>
      </c>
    </row>
    <row r="56" spans="1:2" s="182" customFormat="1" ht="12.75">
      <c r="A56" s="247" t="s">
        <v>67</v>
      </c>
      <c r="B56" s="252"/>
    </row>
    <row r="57" spans="1:2" s="182" customFormat="1" ht="12.75">
      <c r="A57" s="413" t="s">
        <v>409</v>
      </c>
      <c r="B57" s="246">
        <v>5000</v>
      </c>
    </row>
    <row r="58" spans="1:2" s="182" customFormat="1" ht="12.75">
      <c r="A58" s="413" t="s">
        <v>574</v>
      </c>
      <c r="B58" s="246">
        <v>600</v>
      </c>
    </row>
    <row r="59" spans="1:2" s="182" customFormat="1" ht="12.75">
      <c r="A59" s="413" t="s">
        <v>575</v>
      </c>
      <c r="B59" s="246">
        <v>4000</v>
      </c>
    </row>
    <row r="60" spans="1:2" s="182" customFormat="1" ht="12.75">
      <c r="A60" s="247" t="s">
        <v>315</v>
      </c>
      <c r="B60" s="246"/>
    </row>
    <row r="61" spans="1:2" s="182" customFormat="1" ht="12.75">
      <c r="A61" s="245" t="s">
        <v>576</v>
      </c>
      <c r="B61" s="246">
        <v>15000</v>
      </c>
    </row>
    <row r="62" spans="1:2" s="80" customFormat="1" ht="13.5" thickBot="1">
      <c r="A62" s="245" t="s">
        <v>577</v>
      </c>
      <c r="B62" s="246">
        <v>13197</v>
      </c>
    </row>
    <row r="63" spans="1:2" s="251" customFormat="1" ht="13.5" thickBot="1">
      <c r="A63" s="249" t="s">
        <v>23</v>
      </c>
      <c r="B63" s="250">
        <f>SUM(B8:B62)</f>
        <v>312441</v>
      </c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C3" sqref="C3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46" t="s">
        <v>598</v>
      </c>
      <c r="D1" s="238"/>
    </row>
    <row r="2" spans="1:4" ht="19.5">
      <c r="A2" s="6" t="s">
        <v>74</v>
      </c>
      <c r="B2" s="4"/>
      <c r="C2" s="4"/>
      <c r="D2" s="4"/>
    </row>
    <row r="3" spans="1:4" ht="19.5">
      <c r="A3" s="6" t="s">
        <v>505</v>
      </c>
      <c r="B3" s="4"/>
      <c r="C3" s="4"/>
      <c r="D3" s="4"/>
    </row>
    <row r="4" spans="1:4" ht="13.5" thickBot="1">
      <c r="A4" s="40"/>
      <c r="B4" s="40"/>
      <c r="C4" s="40"/>
      <c r="D4" s="16" t="s">
        <v>0</v>
      </c>
    </row>
    <row r="5" spans="1:4" s="182" customFormat="1" ht="12.75">
      <c r="A5" s="234" t="s">
        <v>17</v>
      </c>
      <c r="B5" s="235" t="s">
        <v>181</v>
      </c>
      <c r="C5" s="235" t="s">
        <v>299</v>
      </c>
      <c r="D5" s="236" t="s">
        <v>506</v>
      </c>
    </row>
    <row r="6" spans="1:4" s="182" customFormat="1" ht="13.5" thickBot="1">
      <c r="A6" s="237" t="s">
        <v>75</v>
      </c>
      <c r="B6" s="41"/>
      <c r="C6" s="41"/>
      <c r="D6" s="42"/>
    </row>
    <row r="7" spans="1:4" s="168" customFormat="1" ht="33.75">
      <c r="A7" s="228" t="s">
        <v>232</v>
      </c>
      <c r="B7" s="277">
        <v>137282</v>
      </c>
      <c r="C7" s="278">
        <v>140000</v>
      </c>
      <c r="D7" s="279">
        <v>145000</v>
      </c>
    </row>
    <row r="8" spans="1:4" ht="13.5" customHeight="1">
      <c r="A8" s="229" t="s">
        <v>77</v>
      </c>
      <c r="B8" s="254">
        <v>249169</v>
      </c>
      <c r="C8" s="255">
        <v>250000</v>
      </c>
      <c r="D8" s="256">
        <v>260000</v>
      </c>
    </row>
    <row r="9" spans="1:4" ht="18.75" customHeight="1">
      <c r="A9" s="229" t="s">
        <v>78</v>
      </c>
      <c r="B9" s="255">
        <v>1856725</v>
      </c>
      <c r="C9" s="255">
        <v>1900000</v>
      </c>
      <c r="D9" s="257">
        <v>1980000</v>
      </c>
    </row>
    <row r="10" spans="1:4" ht="12.75">
      <c r="A10" s="229" t="s">
        <v>233</v>
      </c>
      <c r="B10" s="254"/>
      <c r="C10" s="255"/>
      <c r="D10" s="256"/>
    </row>
    <row r="11" spans="1:4" ht="12.75">
      <c r="A11" s="229" t="s">
        <v>234</v>
      </c>
      <c r="B11" s="254">
        <v>202206</v>
      </c>
      <c r="C11" s="255">
        <v>200000</v>
      </c>
      <c r="D11" s="256">
        <v>220000</v>
      </c>
    </row>
    <row r="12" spans="1:4" ht="12.75">
      <c r="A12" s="229" t="s">
        <v>235</v>
      </c>
      <c r="B12" s="254"/>
      <c r="C12" s="255"/>
      <c r="D12" s="256"/>
    </row>
    <row r="13" spans="1:4" ht="12.75">
      <c r="A13" s="229" t="s">
        <v>80</v>
      </c>
      <c r="B13" s="254">
        <v>6900</v>
      </c>
      <c r="C13" s="255">
        <v>5000</v>
      </c>
      <c r="D13" s="258"/>
    </row>
    <row r="14" spans="1:4" ht="12.75">
      <c r="A14" s="229" t="s">
        <v>81</v>
      </c>
      <c r="B14" s="254">
        <v>385068</v>
      </c>
      <c r="C14" s="255">
        <v>150000</v>
      </c>
      <c r="D14" s="256">
        <v>150000</v>
      </c>
    </row>
    <row r="15" spans="1:4" ht="12.75">
      <c r="A15" s="229" t="s">
        <v>82</v>
      </c>
      <c r="B15" s="254"/>
      <c r="C15" s="255"/>
      <c r="D15" s="256"/>
    </row>
    <row r="16" spans="1:4" ht="12.75">
      <c r="A16" s="229" t="s">
        <v>83</v>
      </c>
      <c r="B16" s="254"/>
      <c r="C16" s="255"/>
      <c r="D16" s="256"/>
    </row>
    <row r="17" spans="1:4" ht="12.75">
      <c r="A17" s="230" t="s">
        <v>84</v>
      </c>
      <c r="B17" s="259">
        <f>SUM(B7:B16)</f>
        <v>2837350</v>
      </c>
      <c r="C17" s="260">
        <f>SUM(C7:C16)</f>
        <v>2645000</v>
      </c>
      <c r="D17" s="261">
        <f>SUM(D7:D16)</f>
        <v>2755000</v>
      </c>
    </row>
    <row r="18" spans="1:4" ht="12.75">
      <c r="A18" s="229" t="s">
        <v>85</v>
      </c>
      <c r="B18" s="254">
        <v>1219213</v>
      </c>
      <c r="C18" s="255">
        <v>1220000</v>
      </c>
      <c r="D18" s="256">
        <v>1260000</v>
      </c>
    </row>
    <row r="19" spans="1:4" ht="12.75">
      <c r="A19" s="229" t="s">
        <v>86</v>
      </c>
      <c r="B19" s="254">
        <v>371149</v>
      </c>
      <c r="C19" s="255">
        <v>370000</v>
      </c>
      <c r="D19" s="256">
        <v>370000</v>
      </c>
    </row>
    <row r="20" spans="1:4" ht="22.5">
      <c r="A20" s="229" t="s">
        <v>154</v>
      </c>
      <c r="B20" s="254">
        <v>684626</v>
      </c>
      <c r="C20" s="255">
        <v>700000</v>
      </c>
      <c r="D20" s="256">
        <v>730000</v>
      </c>
    </row>
    <row r="21" spans="1:4" ht="12.75">
      <c r="A21" s="229" t="s">
        <v>236</v>
      </c>
      <c r="B21" s="254">
        <v>68515</v>
      </c>
      <c r="C21" s="255">
        <v>60000</v>
      </c>
      <c r="D21" s="256">
        <v>60000</v>
      </c>
    </row>
    <row r="22" spans="1:4" ht="12.75">
      <c r="A22" s="229" t="s">
        <v>237</v>
      </c>
      <c r="B22" s="254">
        <v>24665</v>
      </c>
      <c r="C22" s="255">
        <v>31000</v>
      </c>
      <c r="D22" s="256">
        <v>30000</v>
      </c>
    </row>
    <row r="23" spans="1:4" ht="12.75">
      <c r="A23" s="229" t="s">
        <v>238</v>
      </c>
      <c r="B23" s="254"/>
      <c r="C23" s="255"/>
      <c r="D23" s="256"/>
    </row>
    <row r="24" spans="1:4" ht="12.75">
      <c r="A24" s="229" t="s">
        <v>89</v>
      </c>
      <c r="B24" s="254">
        <v>223353</v>
      </c>
      <c r="C24" s="255">
        <v>200000</v>
      </c>
      <c r="D24" s="256">
        <v>190000</v>
      </c>
    </row>
    <row r="25" spans="1:4" ht="12.75">
      <c r="A25" s="229" t="s">
        <v>90</v>
      </c>
      <c r="B25" s="254"/>
      <c r="C25" s="255"/>
      <c r="D25" s="256"/>
    </row>
    <row r="26" spans="1:4" ht="12.75">
      <c r="A26" s="229" t="s">
        <v>91</v>
      </c>
      <c r="B26" s="254">
        <v>158085</v>
      </c>
      <c r="C26" s="255">
        <v>50000</v>
      </c>
      <c r="D26" s="256">
        <v>70000</v>
      </c>
    </row>
    <row r="27" spans="1:4" ht="12.75">
      <c r="A27" s="229" t="s">
        <v>92</v>
      </c>
      <c r="B27" s="254">
        <v>36068</v>
      </c>
      <c r="C27" s="255">
        <v>15000</v>
      </c>
      <c r="D27" s="256">
        <v>15000</v>
      </c>
    </row>
    <row r="28" spans="1:4" ht="12.75">
      <c r="A28" s="229" t="s">
        <v>93</v>
      </c>
      <c r="B28" s="254"/>
      <c r="C28" s="255"/>
      <c r="D28" s="256"/>
    </row>
    <row r="29" spans="1:4" ht="12.75">
      <c r="A29" s="229" t="s">
        <v>94</v>
      </c>
      <c r="B29" s="254">
        <v>55000</v>
      </c>
      <c r="C29" s="255">
        <v>20000</v>
      </c>
      <c r="D29" s="256">
        <v>40000</v>
      </c>
    </row>
    <row r="30" spans="1:4" ht="13.5" thickBot="1">
      <c r="A30" s="43" t="s">
        <v>95</v>
      </c>
      <c r="B30" s="274">
        <f>SUM(B18:B29)</f>
        <v>2840674</v>
      </c>
      <c r="C30" s="275">
        <f>SUM(C18:C29)</f>
        <v>2666000</v>
      </c>
      <c r="D30" s="276">
        <f>SUM(D18:D29)</f>
        <v>2765000</v>
      </c>
    </row>
    <row r="31" spans="1:4" s="182" customFormat="1" ht="13.5" thickBot="1">
      <c r="A31" s="637" t="s">
        <v>96</v>
      </c>
      <c r="B31" s="638"/>
      <c r="C31" s="638"/>
      <c r="D31" s="639"/>
    </row>
    <row r="32" spans="1:4" ht="22.5">
      <c r="A32" s="228" t="s">
        <v>239</v>
      </c>
      <c r="B32" s="262">
        <v>62613</v>
      </c>
      <c r="C32" s="567">
        <v>187216</v>
      </c>
      <c r="D32" s="263">
        <v>350000</v>
      </c>
    </row>
    <row r="33" spans="1:4" ht="12.75">
      <c r="A33" s="231" t="s">
        <v>240</v>
      </c>
      <c r="B33" s="264">
        <v>22665</v>
      </c>
      <c r="C33" s="253">
        <v>22000</v>
      </c>
      <c r="D33" s="265"/>
    </row>
    <row r="34" spans="1:4" ht="12.75">
      <c r="A34" s="229" t="s">
        <v>241</v>
      </c>
      <c r="B34" s="266"/>
      <c r="C34" s="255"/>
      <c r="D34" s="267"/>
    </row>
    <row r="35" spans="1:4" ht="12.75">
      <c r="A35" s="229" t="s">
        <v>242</v>
      </c>
      <c r="B35" s="266">
        <v>60072</v>
      </c>
      <c r="C35" s="255">
        <v>60000</v>
      </c>
      <c r="D35" s="267">
        <v>292161</v>
      </c>
    </row>
    <row r="36" spans="1:4" ht="12.75">
      <c r="A36" s="229" t="s">
        <v>243</v>
      </c>
      <c r="B36" s="266">
        <v>21784</v>
      </c>
      <c r="C36" s="255">
        <v>21000</v>
      </c>
      <c r="D36" s="267">
        <v>30000</v>
      </c>
    </row>
    <row r="37" spans="1:4" ht="12.75">
      <c r="A37" s="229" t="s">
        <v>244</v>
      </c>
      <c r="B37" s="266"/>
      <c r="C37" s="255"/>
      <c r="D37" s="267"/>
    </row>
    <row r="38" spans="1:4" ht="12.75">
      <c r="A38" s="229" t="s">
        <v>99</v>
      </c>
      <c r="B38" s="266">
        <v>30000</v>
      </c>
      <c r="C38" s="255">
        <v>30000</v>
      </c>
      <c r="D38" s="267"/>
    </row>
    <row r="39" spans="1:4" ht="12.75">
      <c r="A39" s="229" t="s">
        <v>100</v>
      </c>
      <c r="B39" s="266">
        <v>595</v>
      </c>
      <c r="C39" s="255">
        <v>1000</v>
      </c>
      <c r="D39" s="267">
        <v>1000</v>
      </c>
    </row>
    <row r="40" spans="1:4" ht="12.75">
      <c r="A40" s="229" t="s">
        <v>101</v>
      </c>
      <c r="B40" s="266"/>
      <c r="C40" s="255"/>
      <c r="D40" s="267"/>
    </row>
    <row r="41" spans="1:4" ht="12.75">
      <c r="A41" s="229" t="s">
        <v>73</v>
      </c>
      <c r="B41" s="266">
        <v>105332</v>
      </c>
      <c r="C41" s="255">
        <v>50000</v>
      </c>
      <c r="D41" s="267">
        <v>50000</v>
      </c>
    </row>
    <row r="42" spans="1:4" ht="12.75">
      <c r="A42" s="229" t="s">
        <v>102</v>
      </c>
      <c r="B42" s="266"/>
      <c r="C42" s="255"/>
      <c r="D42" s="267"/>
    </row>
    <row r="43" spans="1:4" ht="12.75">
      <c r="A43" s="229" t="s">
        <v>103</v>
      </c>
      <c r="B43" s="266">
        <v>68761</v>
      </c>
      <c r="C43" s="255">
        <v>40000</v>
      </c>
      <c r="D43" s="267">
        <v>50000</v>
      </c>
    </row>
    <row r="44" spans="1:4" ht="12.75">
      <c r="A44" s="230" t="s">
        <v>104</v>
      </c>
      <c r="B44" s="268">
        <f>SUM(B32:B43)</f>
        <v>371822</v>
      </c>
      <c r="C44" s="268">
        <f>SUM(C32:C43)</f>
        <v>411216</v>
      </c>
      <c r="D44" s="269">
        <f>SUM(D32:D43)</f>
        <v>773161</v>
      </c>
    </row>
    <row r="45" spans="1:4" ht="12.75">
      <c r="A45" s="229" t="s">
        <v>105</v>
      </c>
      <c r="B45" s="266">
        <v>276189</v>
      </c>
      <c r="C45" s="255">
        <v>300000</v>
      </c>
      <c r="D45" s="267">
        <v>430000</v>
      </c>
    </row>
    <row r="46" spans="1:4" ht="12.75">
      <c r="A46" s="229" t="s">
        <v>106</v>
      </c>
      <c r="B46" s="266"/>
      <c r="C46" s="255"/>
      <c r="D46" s="267"/>
    </row>
    <row r="47" spans="1:4" ht="12.75">
      <c r="A47" s="229" t="s">
        <v>107</v>
      </c>
      <c r="B47" s="266">
        <v>595</v>
      </c>
      <c r="C47" s="255">
        <v>1000</v>
      </c>
      <c r="D47" s="267">
        <v>1000</v>
      </c>
    </row>
    <row r="48" spans="1:4" ht="12.75">
      <c r="A48" s="229" t="s">
        <v>245</v>
      </c>
      <c r="B48" s="266">
        <v>13670</v>
      </c>
      <c r="C48" s="255">
        <v>14000</v>
      </c>
      <c r="D48" s="267">
        <v>15000</v>
      </c>
    </row>
    <row r="49" spans="1:4" ht="12.75">
      <c r="A49" s="229" t="s">
        <v>246</v>
      </c>
      <c r="B49" s="266"/>
      <c r="C49" s="255"/>
      <c r="D49" s="267"/>
    </row>
    <row r="50" spans="1:4" ht="12.75">
      <c r="A50" s="229" t="s">
        <v>247</v>
      </c>
      <c r="B50" s="266"/>
      <c r="C50" s="255"/>
      <c r="D50" s="267"/>
    </row>
    <row r="51" spans="1:4" ht="12.75">
      <c r="A51" s="229" t="s">
        <v>109</v>
      </c>
      <c r="B51" s="266"/>
      <c r="C51" s="255"/>
      <c r="D51" s="267"/>
    </row>
    <row r="52" spans="1:4" ht="12.75">
      <c r="A52" s="229" t="s">
        <v>110</v>
      </c>
      <c r="B52" s="266">
        <v>28216</v>
      </c>
      <c r="C52" s="255">
        <v>28216</v>
      </c>
      <c r="D52" s="267">
        <v>272161</v>
      </c>
    </row>
    <row r="53" spans="1:4" ht="12.75">
      <c r="A53" s="229" t="s">
        <v>111</v>
      </c>
      <c r="B53" s="266">
        <v>33149</v>
      </c>
      <c r="C53" s="255">
        <v>32000</v>
      </c>
      <c r="D53" s="267">
        <v>30000</v>
      </c>
    </row>
    <row r="54" spans="1:4" ht="12.75">
      <c r="A54" s="229" t="s">
        <v>112</v>
      </c>
      <c r="B54" s="266"/>
      <c r="C54" s="255"/>
      <c r="D54" s="267"/>
    </row>
    <row r="55" spans="1:4" ht="12.75">
      <c r="A55" s="229" t="s">
        <v>94</v>
      </c>
      <c r="B55" s="266">
        <v>16679</v>
      </c>
      <c r="C55" s="255">
        <v>15000</v>
      </c>
      <c r="D55" s="267">
        <v>15000</v>
      </c>
    </row>
    <row r="56" spans="1:4" ht="12.75">
      <c r="A56" s="232" t="s">
        <v>113</v>
      </c>
      <c r="B56" s="270">
        <f>SUM(B45:B55)</f>
        <v>368498</v>
      </c>
      <c r="C56" s="270">
        <f>SUM(C45:C55)</f>
        <v>390216</v>
      </c>
      <c r="D56" s="271">
        <f>SUM(D45:D55)</f>
        <v>763161</v>
      </c>
    </row>
    <row r="57" spans="1:4" ht="12.75">
      <c r="A57" s="232" t="s">
        <v>114</v>
      </c>
      <c r="B57" s="270">
        <f>SUM(B17,B44)</f>
        <v>3209172</v>
      </c>
      <c r="C57" s="270">
        <f>SUM(C17,C44)</f>
        <v>3056216</v>
      </c>
      <c r="D57" s="271">
        <f>SUM(D17,D44)</f>
        <v>3528161</v>
      </c>
    </row>
    <row r="58" spans="1:4" ht="13.5" thickBot="1">
      <c r="A58" s="233" t="s">
        <v>115</v>
      </c>
      <c r="B58" s="272">
        <f>SUM(B30,B56)</f>
        <v>3209172</v>
      </c>
      <c r="C58" s="272">
        <f>SUM(C30,C56)</f>
        <v>3056216</v>
      </c>
      <c r="D58" s="273">
        <f>SUM(D30,D56)</f>
        <v>3528161</v>
      </c>
    </row>
    <row r="59" ht="12.75">
      <c r="C59" s="7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4" sqref="D4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3"/>
      <c r="B1" s="13"/>
      <c r="C1" s="13"/>
      <c r="D1" s="62" t="s">
        <v>116</v>
      </c>
    </row>
    <row r="2" spans="1:4" ht="15.75">
      <c r="A2" s="13"/>
      <c r="B2" s="13"/>
      <c r="C2" s="13"/>
      <c r="D2" s="63" t="s">
        <v>599</v>
      </c>
    </row>
    <row r="3" spans="1:4" ht="15.75">
      <c r="A3" s="13"/>
      <c r="B3" s="13"/>
      <c r="C3" s="13"/>
      <c r="D3" s="62" t="s">
        <v>70</v>
      </c>
    </row>
    <row r="4" spans="1:4" ht="15.75">
      <c r="A4" s="13"/>
      <c r="B4" s="13"/>
      <c r="C4" s="13"/>
      <c r="D4" s="18"/>
    </row>
    <row r="5" spans="1:4" ht="15.75">
      <c r="A5" s="13"/>
      <c r="B5" s="13"/>
      <c r="C5" s="13"/>
      <c r="D5" s="18"/>
    </row>
    <row r="6" spans="1:4" ht="15.75">
      <c r="A6" s="13"/>
      <c r="B6" s="13"/>
      <c r="C6" s="13"/>
      <c r="D6" s="14"/>
    </row>
    <row r="7" spans="1:4" ht="19.5">
      <c r="A7" s="6" t="s">
        <v>117</v>
      </c>
      <c r="B7" s="6"/>
      <c r="C7" s="6"/>
      <c r="D7" s="25"/>
    </row>
    <row r="8" spans="1:4" ht="19.5">
      <c r="A8" s="6" t="s">
        <v>504</v>
      </c>
      <c r="B8" s="6"/>
      <c r="C8" s="6"/>
      <c r="D8" s="25"/>
    </row>
    <row r="9" spans="1:4" ht="19.5">
      <c r="A9" s="6"/>
      <c r="B9" s="6"/>
      <c r="C9" s="6"/>
      <c r="D9" s="25"/>
    </row>
    <row r="10" spans="1:4" ht="19.5">
      <c r="A10" s="6"/>
      <c r="B10" s="6"/>
      <c r="C10" s="6"/>
      <c r="D10" s="25"/>
    </row>
    <row r="11" spans="1:4" ht="19.5">
      <c r="A11" s="6"/>
      <c r="B11" s="6"/>
      <c r="C11" s="6"/>
      <c r="D11" s="25"/>
    </row>
    <row r="12" spans="1:4" ht="19.5">
      <c r="A12" s="6"/>
      <c r="B12" s="6"/>
      <c r="C12" s="6"/>
      <c r="D12" s="25"/>
    </row>
    <row r="13" spans="1:4" ht="16.5" thickBot="1">
      <c r="A13" s="13"/>
      <c r="B13" s="13"/>
      <c r="C13" s="13"/>
      <c r="D13" s="20" t="s">
        <v>0</v>
      </c>
    </row>
    <row r="14" spans="1:4" s="168" customFormat="1" ht="33" customHeight="1" thickBot="1">
      <c r="A14" s="178" t="s">
        <v>17</v>
      </c>
      <c r="B14" s="179"/>
      <c r="C14" s="180"/>
      <c r="D14" s="181" t="s">
        <v>149</v>
      </c>
    </row>
    <row r="15" spans="1:6" ht="15.75">
      <c r="A15" s="87" t="s">
        <v>156</v>
      </c>
      <c r="B15" s="88"/>
      <c r="C15" s="89"/>
      <c r="D15" s="89">
        <v>20000</v>
      </c>
      <c r="E15" s="7"/>
      <c r="F15" s="7"/>
    </row>
    <row r="16" spans="1:6" ht="15.75">
      <c r="A16" s="76" t="s">
        <v>118</v>
      </c>
      <c r="B16" s="75"/>
      <c r="C16" s="90"/>
      <c r="D16" s="148"/>
      <c r="E16" s="7"/>
      <c r="F16" s="7"/>
    </row>
    <row r="17" spans="1:6" ht="12.75">
      <c r="A17" s="150" t="s">
        <v>580</v>
      </c>
      <c r="B17" s="83"/>
      <c r="C17" s="149"/>
      <c r="D17" s="147">
        <v>13770</v>
      </c>
      <c r="E17" s="73"/>
      <c r="F17" s="85"/>
    </row>
    <row r="18" spans="1:6" ht="12.75">
      <c r="A18" s="150" t="s">
        <v>579</v>
      </c>
      <c r="B18" s="83"/>
      <c r="C18" s="149"/>
      <c r="D18" s="147">
        <v>20000</v>
      </c>
      <c r="E18" s="86"/>
      <c r="F18" s="85"/>
    </row>
    <row r="19" spans="1:6" ht="12.75">
      <c r="A19" s="150" t="s">
        <v>578</v>
      </c>
      <c r="B19" s="83"/>
      <c r="C19" s="149"/>
      <c r="D19" s="147">
        <v>4000</v>
      </c>
      <c r="E19" s="86"/>
      <c r="F19" s="85"/>
    </row>
    <row r="20" spans="1:6" ht="12.75">
      <c r="A20" s="364" t="s">
        <v>582</v>
      </c>
      <c r="B20" s="83"/>
      <c r="C20" s="149"/>
      <c r="D20" s="147">
        <v>4679</v>
      </c>
      <c r="E20" s="86"/>
      <c r="F20" s="85"/>
    </row>
    <row r="21" spans="1:6" ht="27" customHeight="1">
      <c r="A21" s="640" t="s">
        <v>590</v>
      </c>
      <c r="B21" s="641"/>
      <c r="C21" s="642"/>
      <c r="D21" s="147">
        <v>7230</v>
      </c>
      <c r="E21" s="86"/>
      <c r="F21" s="85"/>
    </row>
    <row r="22" spans="1:6" ht="12.75">
      <c r="A22" s="150" t="s">
        <v>581</v>
      </c>
      <c r="B22" s="83"/>
      <c r="C22" s="149"/>
      <c r="D22" s="147">
        <v>2000</v>
      </c>
      <c r="E22" s="86"/>
      <c r="F22" s="85"/>
    </row>
    <row r="23" spans="1:4" ht="15.75">
      <c r="A23" s="76" t="s">
        <v>119</v>
      </c>
      <c r="B23" s="74"/>
      <c r="C23" s="91"/>
      <c r="D23" s="91">
        <f>SUM(D17:D22)</f>
        <v>51679</v>
      </c>
    </row>
    <row r="24" spans="1:4" ht="15.75">
      <c r="A24" s="76"/>
      <c r="B24" s="74"/>
      <c r="C24" s="91"/>
      <c r="D24" s="91"/>
    </row>
    <row r="25" spans="1:4" ht="16.5" thickBot="1">
      <c r="A25" s="77" t="s">
        <v>120</v>
      </c>
      <c r="B25" s="78"/>
      <c r="C25" s="92"/>
      <c r="D25" s="92">
        <f>SUM(D15,D23)</f>
        <v>71679</v>
      </c>
    </row>
  </sheetData>
  <sheetProtection/>
  <mergeCells count="1">
    <mergeCell ref="A21:C2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2009-02-16T14:14:51Z</cp:lastPrinted>
  <dcterms:created xsi:type="dcterms:W3CDTF">2003-01-09T09:58:10Z</dcterms:created>
  <dcterms:modified xsi:type="dcterms:W3CDTF">2009-02-16T14:28:06Z</dcterms:modified>
  <cp:category/>
  <cp:version/>
  <cp:contentType/>
  <cp:contentStatus/>
</cp:coreProperties>
</file>